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2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πιν.30!$B$1:$O$21</definedName>
    <definedName name="_xlnm.Print_Area" localSheetId="4">πιν.31!$B$2:$N$55</definedName>
  </definedNames>
  <calcPr calcId="145621"/>
</workbook>
</file>

<file path=xl/calcChain.xml><?xml version="1.0" encoding="utf-8"?>
<calcChain xmlns="http://schemas.openxmlformats.org/spreadsheetml/2006/main">
  <c r="L51" i="11" l="1"/>
  <c r="L44" i="11"/>
  <c r="L45" i="11"/>
  <c r="L33" i="11"/>
  <c r="L35" i="11"/>
  <c r="L27" i="11"/>
  <c r="L17" i="11"/>
  <c r="L13" i="11"/>
  <c r="J54" i="11"/>
  <c r="J50" i="11"/>
  <c r="J51" i="11"/>
  <c r="J39" i="11"/>
  <c r="J36" i="11"/>
  <c r="J33" i="11"/>
  <c r="J27" i="11"/>
  <c r="J20" i="11"/>
  <c r="H53" i="11"/>
  <c r="H52" i="11"/>
  <c r="H48" i="11"/>
  <c r="H45" i="11"/>
  <c r="H44" i="11"/>
  <c r="H39" i="11"/>
  <c r="H35" i="11"/>
  <c r="H33" i="11"/>
  <c r="H29" i="11"/>
  <c r="H27" i="11"/>
  <c r="H21" i="11"/>
  <c r="H17" i="11"/>
  <c r="H13" i="11"/>
  <c r="F54" i="11"/>
  <c r="F51" i="11"/>
  <c r="F48" i="11"/>
  <c r="F39" i="11"/>
  <c r="F42" i="11"/>
  <c r="F43" i="11"/>
  <c r="F44" i="11"/>
  <c r="F33" i="11"/>
  <c r="F35" i="11"/>
  <c r="F30" i="11"/>
  <c r="F27" i="11"/>
  <c r="F20" i="11"/>
  <c r="F13" i="11"/>
  <c r="F16" i="11"/>
  <c r="F17" i="11"/>
  <c r="D48" i="11"/>
  <c r="D49" i="11"/>
  <c r="D54" i="11"/>
  <c r="D39" i="11"/>
  <c r="D42" i="11"/>
  <c r="D43" i="11"/>
  <c r="D44" i="11"/>
  <c r="D45" i="11"/>
  <c r="D26" i="11"/>
  <c r="D28" i="11"/>
  <c r="D30" i="11"/>
  <c r="D18" i="11"/>
  <c r="D20" i="11"/>
  <c r="D22" i="11"/>
  <c r="D13" i="11"/>
  <c r="K55" i="11"/>
  <c r="L54" i="11" s="1"/>
  <c r="I55" i="11"/>
  <c r="J55" i="11" s="1"/>
  <c r="G55" i="11"/>
  <c r="H55" i="11" s="1"/>
  <c r="E55" i="11"/>
  <c r="F55" i="11" s="1"/>
  <c r="C55" i="11"/>
  <c r="M55" i="11"/>
  <c r="N53" i="11" s="1"/>
  <c r="M53" i="11"/>
  <c r="M54" i="11"/>
  <c r="L55" i="11" l="1"/>
  <c r="N54" i="11"/>
  <c r="G28" i="7"/>
  <c r="K28" i="7" s="1"/>
  <c r="L28" i="7" s="1"/>
  <c r="E28" i="7"/>
  <c r="F28" i="7" s="1"/>
  <c r="C28" i="7"/>
  <c r="D26" i="7" s="1"/>
  <c r="I27" i="7"/>
  <c r="J27" i="7" s="1"/>
  <c r="G27" i="7"/>
  <c r="H27" i="7" s="1"/>
  <c r="E27" i="7"/>
  <c r="F27" i="7" s="1"/>
  <c r="C27" i="7"/>
  <c r="D27" i="7" s="1"/>
  <c r="K26" i="7"/>
  <c r="I26" i="7"/>
  <c r="J26" i="7" s="1"/>
  <c r="F26" i="7"/>
  <c r="K25" i="7"/>
  <c r="L25" i="7" s="1"/>
  <c r="J25" i="7"/>
  <c r="I25" i="7"/>
  <c r="H25" i="7"/>
  <c r="F25" i="7"/>
  <c r="D25" i="7"/>
  <c r="K24" i="7"/>
  <c r="L24" i="7" s="1"/>
  <c r="I24" i="7"/>
  <c r="J24" i="7" s="1"/>
  <c r="H24" i="7"/>
  <c r="F24" i="7"/>
  <c r="D24" i="7"/>
  <c r="G23" i="7"/>
  <c r="H23" i="7" s="1"/>
  <c r="E23" i="7"/>
  <c r="F23" i="7" s="1"/>
  <c r="C23" i="7"/>
  <c r="D23" i="7" s="1"/>
  <c r="K22" i="7"/>
  <c r="L22" i="7" s="1"/>
  <c r="I22" i="7"/>
  <c r="J22" i="7" s="1"/>
  <c r="H22" i="7"/>
  <c r="F22" i="7"/>
  <c r="D22" i="7"/>
  <c r="K21" i="7"/>
  <c r="L21" i="7" s="1"/>
  <c r="I21" i="7"/>
  <c r="H21" i="7"/>
  <c r="F21" i="7"/>
  <c r="D21" i="7"/>
  <c r="K27" i="7" l="1"/>
  <c r="L27" i="7" s="1"/>
  <c r="K23" i="7"/>
  <c r="L23" i="7" s="1"/>
  <c r="I28" i="7"/>
  <c r="J28" i="7" s="1"/>
  <c r="J21" i="7"/>
  <c r="I23" i="7"/>
  <c r="J23" i="7" s="1"/>
  <c r="H26" i="7"/>
  <c r="L26" i="7"/>
  <c r="D28" i="7"/>
  <c r="M52" i="11" l="1"/>
  <c r="L49" i="11" l="1"/>
  <c r="L21" i="11"/>
  <c r="L16" i="11"/>
  <c r="F50" i="11"/>
  <c r="D16" i="11"/>
  <c r="D17" i="11"/>
  <c r="D38" i="11"/>
  <c r="D12" i="11"/>
  <c r="D37" i="11"/>
  <c r="J35" i="11"/>
  <c r="J19" i="11"/>
  <c r="H51" i="11"/>
  <c r="H20" i="11"/>
  <c r="H16" i="11"/>
  <c r="H12" i="11"/>
  <c r="H43" i="11"/>
  <c r="H38" i="11"/>
  <c r="L43" i="11"/>
  <c r="F52" i="11"/>
  <c r="J49" i="11"/>
  <c r="J38" i="11"/>
  <c r="J52" i="11"/>
  <c r="M51" i="11"/>
  <c r="M50" i="11"/>
  <c r="M49" i="11"/>
  <c r="L15" i="11" l="1"/>
  <c r="L25" i="11"/>
  <c r="L29" i="11"/>
  <c r="L42" i="11"/>
  <c r="D36" i="11"/>
  <c r="F25" i="11"/>
  <c r="D35" i="11"/>
  <c r="F29" i="11"/>
  <c r="J9" i="11"/>
  <c r="J47" i="11"/>
  <c r="J18" i="11"/>
  <c r="J15" i="11"/>
  <c r="J25" i="11"/>
  <c r="J46" i="11"/>
  <c r="H9" i="11"/>
  <c r="H25" i="11"/>
  <c r="H49" i="11"/>
  <c r="H32" i="11"/>
  <c r="D11" i="11"/>
  <c r="D25" i="11"/>
  <c r="D24" i="11"/>
  <c r="M47" i="11" l="1"/>
  <c r="M48" i="11"/>
  <c r="L40" i="11"/>
  <c r="J48" i="11"/>
  <c r="L39" i="11" l="1"/>
  <c r="F49" i="11"/>
  <c r="J32" i="11"/>
  <c r="J43" i="11"/>
  <c r="J31" i="11"/>
  <c r="J45" i="11"/>
  <c r="J44" i="11"/>
  <c r="J42" i="11"/>
  <c r="D34" i="11"/>
  <c r="D33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K20" i="10"/>
  <c r="I20" i="10"/>
  <c r="G20" i="10"/>
  <c r="E20" i="10"/>
  <c r="C20" i="10"/>
  <c r="M10" i="10"/>
  <c r="L20" i="8"/>
  <c r="L23" i="11" l="1"/>
  <c r="L26" i="11"/>
  <c r="L20" i="11"/>
  <c r="L24" i="11"/>
  <c r="J8" i="11"/>
  <c r="J7" i="11"/>
  <c r="H42" i="11"/>
  <c r="J13" i="11"/>
  <c r="J29" i="11"/>
  <c r="J30" i="11"/>
  <c r="J41" i="11"/>
  <c r="J16" i="11"/>
  <c r="L20" i="10"/>
  <c r="L14" i="10"/>
  <c r="D10" i="10"/>
  <c r="J20" i="10"/>
  <c r="J14" i="10"/>
  <c r="J10" i="10"/>
  <c r="F20" i="10"/>
  <c r="H20" i="10"/>
  <c r="M12" i="10" l="1"/>
  <c r="M13" i="10"/>
  <c r="M15" i="10"/>
  <c r="M16" i="10"/>
  <c r="M17" i="10"/>
  <c r="M18" i="10"/>
  <c r="M19" i="10"/>
  <c r="N10" i="10" s="1"/>
  <c r="E42" i="7" l="1"/>
  <c r="L17" i="10" l="1"/>
  <c r="H17" i="10"/>
  <c r="G37" i="7"/>
  <c r="H37" i="7" s="1"/>
  <c r="G38" i="7"/>
  <c r="H38" i="7" s="1"/>
  <c r="F10" i="11" l="1"/>
  <c r="F23" i="11"/>
  <c r="J6" i="11"/>
  <c r="H23" i="11"/>
  <c r="H7" i="11"/>
  <c r="H24" i="11"/>
  <c r="H26" i="11"/>
  <c r="D55" i="11"/>
  <c r="J23" i="1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J22" i="11" l="1"/>
  <c r="J14" i="11"/>
  <c r="J26" i="11"/>
  <c r="J17" i="11"/>
  <c r="J24" i="11" l="1"/>
  <c r="F24" i="1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F26" i="11" l="1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20" i="10" s="1"/>
  <c r="N14" i="10" s="1"/>
  <c r="H15" i="10"/>
  <c r="J11" i="10"/>
  <c r="L11" i="10"/>
  <c r="L13" i="10" l="1"/>
  <c r="L16" i="10"/>
  <c r="L19" i="10"/>
  <c r="L15" i="10"/>
  <c r="H16" i="10"/>
  <c r="H19" i="10"/>
  <c r="H12" i="10"/>
  <c r="H18" i="10"/>
  <c r="H13" i="10"/>
  <c r="H11" i="10"/>
  <c r="J15" i="10"/>
  <c r="J19" i="10"/>
  <c r="L18" i="10"/>
  <c r="J13" i="10"/>
  <c r="L12" i="10"/>
  <c r="J16" i="10"/>
  <c r="J18" i="10"/>
  <c r="J12" i="10"/>
  <c r="N15" i="10" l="1"/>
  <c r="N19" i="10"/>
  <c r="N12" i="10"/>
  <c r="N17" i="10"/>
  <c r="N16" i="10"/>
  <c r="N18" i="10"/>
  <c r="N13" i="10"/>
  <c r="N20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9" i="10"/>
  <c r="F13" i="10"/>
  <c r="F16" i="10"/>
  <c r="D15" i="10"/>
  <c r="F15" i="10"/>
  <c r="F12" i="10"/>
  <c r="Q20" i="8"/>
  <c r="R20" i="8" s="1"/>
  <c r="Y19" i="8"/>
  <c r="Z19" i="8" s="1"/>
  <c r="D11" i="10"/>
  <c r="D20" i="10"/>
  <c r="D18" i="10"/>
  <c r="D13" i="10"/>
  <c r="F18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6" i="10"/>
  <c r="D19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44" i="11"/>
  <c r="N38" i="11"/>
  <c r="N52" i="11"/>
  <c r="N21" i="11"/>
  <c r="N16" i="11"/>
  <c r="N31" i="11"/>
  <c r="N48" i="11"/>
  <c r="N35" i="11"/>
  <c r="N40" i="11"/>
  <c r="N50" i="11"/>
  <c r="N33" i="11"/>
  <c r="N29" i="11"/>
  <c r="N15" i="11"/>
  <c r="N13" i="11"/>
  <c r="N34" i="11"/>
  <c r="N19" i="11"/>
  <c r="N23" i="11"/>
  <c r="N45" i="11"/>
  <c r="N32" i="11"/>
  <c r="N42" i="11"/>
  <c r="N22" i="11"/>
  <c r="N36" i="11"/>
  <c r="N37" i="11"/>
  <c r="N27" i="11"/>
  <c r="N18" i="11"/>
  <c r="N55" i="11"/>
  <c r="N12" i="11"/>
  <c r="N30" i="11"/>
  <c r="N24" i="11"/>
  <c r="N51" i="11"/>
  <c r="N26" i="11"/>
  <c r="N20" i="11"/>
  <c r="N11" i="11"/>
  <c r="N8" i="11"/>
  <c r="N43" i="11"/>
  <c r="N41" i="11"/>
  <c r="N14" i="11"/>
  <c r="N17" i="11"/>
  <c r="N46" i="11"/>
  <c r="N6" i="11"/>
  <c r="N39" i="11"/>
  <c r="N28" i="11"/>
  <c r="N47" i="11"/>
  <c r="N10" i="11"/>
  <c r="N49" i="11"/>
  <c r="N25" i="11"/>
  <c r="N9" i="11"/>
</calcChain>
</file>

<file path=xl/sharedStrings.xml><?xml version="1.0" encoding="utf-8"?>
<sst xmlns="http://schemas.openxmlformats.org/spreadsheetml/2006/main" count="285" uniqueCount="175">
  <si>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</si>
  <si>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</si>
  <si>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</si>
  <si>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</si>
  <si>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</si>
  <si>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</si>
  <si>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</si>
  <si>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</si>
  <si>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</si>
  <si>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</si>
  <si>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</si>
  <si>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</si>
  <si>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</si>
  <si>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</si>
  <si>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</si>
  <si>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</si>
  <si>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</si>
  <si>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</si>
  <si>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</si>
  <si>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</si>
  <si>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</si>
  <si>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</si>
  <si>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</si>
  <si>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</si>
  <si>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</si>
  <si>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</si>
  <si>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</si>
  <si>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</si>
  <si>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</si>
  <si>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</si>
  <si>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</si>
  <si>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</si>
  <si>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</si>
  <si>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</si>
  <si>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</si>
  <si>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</si>
  <si>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</si>
  <si>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</si>
  <si>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</si>
  <si>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</si>
  <si>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</si>
  <si>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</si>
  <si>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</si>
  <si>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</si>
  <si>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</si>
  <si>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</si>
  <si>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</si>
  <si>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</si>
  <si>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</si>
  <si>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</si>
  <si>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</si>
  <si>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</si>
  <si>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</si>
  <si>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</si>
  <si>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</si>
  <si>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</si>
  <si>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</si>
  <si>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</si>
  <si>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</si>
  <si>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</si>
  <si>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</si>
  <si>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</si>
  <si>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</si>
  <si>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</si>
  <si>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</si>
  <si>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</si>
  <si>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</si>
  <si>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</si>
  <si>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</si>
  <si>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</si>
  <si>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</si>
  <si>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</si>
  <si>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</si>
  <si>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</si>
  <si>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</si>
  <si>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</si>
  <si>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</si>
  <si>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</si>
  <si>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</si>
  <si>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</si>
  <si>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</si>
  <si>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</si>
  <si>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</si>
  <si>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</si>
  <si>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</si>
  <si>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</si>
  <si>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</si>
  <si>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</si>
  <si>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</si>
  <si>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</si>
  <si>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</si>
  <si>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</si>
  <si>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</si>
  <si>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</si>
  <si>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</si>
  <si>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</si>
  <si>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</si>
  <si>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</si>
  <si>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</si>
  <si>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</si>
  <si>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</si>
  <si>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</si>
  <si>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</si>
  <si>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</si>
  <si>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</si>
  <si>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ΠΟΝΤΙΟΣ ΜΕ Δ.Τ. ΟΜΟΓΕΝΟΥΣ</t>
  </si>
  <si>
    <t>ΑΛΛΟΔΑΠΟΙ ΜΕ ΚΥΠΡΙΑΚΗ ΥΠΗΚΟΟΤΗΤΑ</t>
  </si>
  <si>
    <t>ΕΥΡΩΠΑΙΟΙ ΜΕ ΚΥΠΡΙΑΚΗ ΥΠΗΚΟΟΤΗΤΑ</t>
  </si>
  <si>
    <t>ALB</t>
  </si>
  <si>
    <t>ARM</t>
  </si>
  <si>
    <t>AUS</t>
  </si>
  <si>
    <t>AUT</t>
  </si>
  <si>
    <t>BEL</t>
  </si>
  <si>
    <t>BUL</t>
  </si>
  <si>
    <t>CAN</t>
  </si>
  <si>
    <t>CRO</t>
  </si>
  <si>
    <t>CYP</t>
  </si>
  <si>
    <t>CZC</t>
  </si>
  <si>
    <t>DEN</t>
  </si>
  <si>
    <t>EGY</t>
  </si>
  <si>
    <t>EST</t>
  </si>
  <si>
    <t>FIN</t>
  </si>
  <si>
    <t>FRA</t>
  </si>
  <si>
    <t>GBR</t>
  </si>
  <si>
    <t>GEO</t>
  </si>
  <si>
    <t>GER</t>
  </si>
  <si>
    <t>GRE</t>
  </si>
  <si>
    <t>HUG</t>
  </si>
  <si>
    <t>IND</t>
  </si>
  <si>
    <t>IRL</t>
  </si>
  <si>
    <t>ITA</t>
  </si>
  <si>
    <t>KAZ</t>
  </si>
  <si>
    <t>KIR</t>
  </si>
  <si>
    <t>LAT</t>
  </si>
  <si>
    <t>LIT</t>
  </si>
  <si>
    <t>MAL</t>
  </si>
  <si>
    <t>MEX</t>
  </si>
  <si>
    <t>MOL</t>
  </si>
  <si>
    <t>NET</t>
  </si>
  <si>
    <t>NOR</t>
  </si>
  <si>
    <t>POL</t>
  </si>
  <si>
    <t>PRT</t>
  </si>
  <si>
    <t>ROM</t>
  </si>
  <si>
    <t>RUS</t>
  </si>
  <si>
    <t>SAF</t>
  </si>
  <si>
    <t>SER</t>
  </si>
  <si>
    <t>SLO</t>
  </si>
  <si>
    <t>SLV</t>
  </si>
  <si>
    <t>SPA</t>
  </si>
  <si>
    <t>SWE</t>
  </si>
  <si>
    <t>SWI</t>
  </si>
  <si>
    <t>TUN</t>
  </si>
  <si>
    <t>UKR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</si>
  <si>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</si>
  <si>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</si>
  <si>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</si>
  <si>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</si>
  <si>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</si>
  <si>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</si>
  <si>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</si>
  <si>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</si>
  <si>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LEB</t>
  </si>
  <si>
    <t>Απρίλιος 2021</t>
  </si>
  <si>
    <t>ΑΠΡΙΛΙΟΣ</t>
  </si>
  <si>
    <t>Απρ.'21</t>
  </si>
  <si>
    <t>BLR</t>
  </si>
  <si>
    <t>ΠΙΝΑΚΑΣ 25: ΔΙΑΡΚΕΙΑ ΑΝΕΡΓΙΑΣ ΚΑΤΑ ΕΠΑΡΧΙΑ ΤΟN ΜΑΙΟ ΤΟΥ 2021</t>
  </si>
  <si>
    <t>Μάιος 2021</t>
  </si>
  <si>
    <t>ΜΑΙΟΣ</t>
  </si>
  <si>
    <t>Μαίος'21</t>
  </si>
  <si>
    <t>Μάης'21</t>
  </si>
  <si>
    <t xml:space="preserve">      ΠΑΝΩ ΑΠΟ 12 ΜΗΝΕΣ ΚΑΤΑ ΚΟΙΝΟΤΗΤΑ ΚΑΙ ΕΠΑΡΧΙΑ -ΜΑΙΟΣ 2021</t>
  </si>
  <si>
    <t>BIH</t>
  </si>
  <si>
    <t>PHI</t>
  </si>
  <si>
    <t>ΕΓΓΡΑΦΗΣ ΠΑΝΩ ΑΠΟ 12 ΜΗΝΕΣ ΚΑΤΑ ΧΩΡΑ ΠΡΟΕΛΕΥΣΗΣ -ΜΑΙΟΣ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</si>
</sst>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6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0" fontId="0" fillId="0" borderId="6" xfId="0" applyBorder="1" applyAlignment="1">
      <alignment horizontal="left"/>
    </xf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164" fontId="59" fillId="0" borderId="4" xfId="0" applyNumberFormat="1" applyFont="1" applyBorder="1"/>
    <xf numFmtId="0" fontId="10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51" fillId="0" borderId="1" xfId="0" applyFont="1" applyBorder="1" applyAlignment="1">
      <alignment horizontal="center"/>
    </xf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64" fontId="22" fillId="0" borderId="4" xfId="2" applyNumberFormat="1" applyFont="1" applyFill="1" applyBorder="1"/>
    <xf numFmtId="1" fontId="60" fillId="0" borderId="3" xfId="0" applyNumberFormat="1" applyFont="1" applyBorder="1"/>
    <xf numFmtId="3" fontId="59" fillId="5" borderId="3" xfId="0" applyNumberFormat="1" applyFont="1" applyFill="1" applyBorder="1"/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9" fontId="31" fillId="7" borderId="4" xfId="2" applyNumberFormat="1" applyFont="1" applyFill="1" applyBorder="1"/>
    <xf numFmtId="0" fontId="0" fillId="0" borderId="0" xfId="0" applyNumberFormat="1"/>
    <xf numFmtId="0" fontId="0" fillId="0" borderId="10" xfId="0" applyNumberFormat="1" applyBorder="1"/>
    <xf numFmtId="0" fontId="10" fillId="0" borderId="10" xfId="0" applyFont="1" applyFill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opLeftCell="A10" zoomScale="97" zoomScaleNormal="97" workbookViewId="0">
      <selection activeCell="E42" sqref="E42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7.8554687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11" t="s">
        <v>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166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.7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215" t="s">
        <v>65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218" t="s">
        <v>14</v>
      </c>
      <c r="D8" s="218"/>
      <c r="E8" s="218" t="s">
        <v>79</v>
      </c>
      <c r="F8" s="218"/>
      <c r="G8" s="218" t="s">
        <v>16</v>
      </c>
      <c r="H8" s="218"/>
      <c r="I8" s="218" t="s">
        <v>50</v>
      </c>
      <c r="J8" s="218"/>
      <c r="K8" s="218" t="s">
        <v>17</v>
      </c>
      <c r="L8" s="218"/>
      <c r="M8" s="218" t="s">
        <v>18</v>
      </c>
      <c r="N8" s="219"/>
      <c r="O8" s="96"/>
      <c r="P8" s="94"/>
      <c r="Q8" s="94"/>
    </row>
    <row r="9" spans="1:18">
      <c r="A9" s="19"/>
      <c r="B9" s="78"/>
      <c r="C9" s="158" t="s">
        <v>67</v>
      </c>
      <c r="D9" s="158" t="s">
        <v>23</v>
      </c>
      <c r="E9" s="158" t="s">
        <v>67</v>
      </c>
      <c r="F9" s="158" t="s">
        <v>23</v>
      </c>
      <c r="G9" s="158" t="s">
        <v>67</v>
      </c>
      <c r="H9" s="158" t="s">
        <v>23</v>
      </c>
      <c r="I9" s="158" t="s">
        <v>67</v>
      </c>
      <c r="J9" s="158" t="s">
        <v>23</v>
      </c>
      <c r="K9" s="158" t="s">
        <v>67</v>
      </c>
      <c r="L9" s="158" t="s">
        <v>23</v>
      </c>
      <c r="M9" s="158" t="s">
        <v>67</v>
      </c>
      <c r="N9" s="159" t="s">
        <v>23</v>
      </c>
      <c r="O9" s="96"/>
      <c r="P9" s="94"/>
      <c r="Q9" s="94"/>
    </row>
    <row r="10" spans="1:18">
      <c r="A10" s="19"/>
      <c r="B10" s="78" t="s">
        <v>77</v>
      </c>
      <c r="C10" s="79">
        <f>E10+G10+I10+K10+M10</f>
        <v>908</v>
      </c>
      <c r="D10" s="80">
        <f t="shared" ref="D10:D15" si="0">C10/$C$15</f>
        <v>2.9021638380157894E-2</v>
      </c>
      <c r="E10" s="163">
        <v>340</v>
      </c>
      <c r="F10" s="80">
        <f>E10/$E$15</f>
        <v>3.7276614406315099E-2</v>
      </c>
      <c r="G10" s="163">
        <v>46</v>
      </c>
      <c r="H10" s="80">
        <f>G10/$G$15</f>
        <v>1.1746680286006129E-2</v>
      </c>
      <c r="I10" s="163">
        <v>123</v>
      </c>
      <c r="J10" s="80">
        <f>I10/$I$15</f>
        <v>2.1991775433577686E-2</v>
      </c>
      <c r="K10" s="163">
        <v>287</v>
      </c>
      <c r="L10" s="80">
        <f>K10/$K$15</f>
        <v>3.608701119074563E-2</v>
      </c>
      <c r="M10" s="163">
        <v>112</v>
      </c>
      <c r="N10" s="160">
        <f>M10/$M$15</f>
        <v>2.3809523809523808E-2</v>
      </c>
      <c r="O10" s="97"/>
      <c r="P10" s="94"/>
      <c r="Q10" s="94"/>
    </row>
    <row r="11" spans="1:18">
      <c r="A11" s="19"/>
      <c r="B11" s="78" t="s">
        <v>80</v>
      </c>
      <c r="C11" s="79">
        <f t="shared" ref="C11:C14" si="1">E11+G11+I11+K11+M11</f>
        <v>3683</v>
      </c>
      <c r="D11" s="80">
        <f t="shared" si="0"/>
        <v>0.11771662351775498</v>
      </c>
      <c r="E11" s="163">
        <v>1262</v>
      </c>
      <c r="F11" s="80">
        <f t="shared" ref="F11:F15" si="2">E11/$E$15</f>
        <v>0.13836202170814604</v>
      </c>
      <c r="G11" s="163">
        <v>223</v>
      </c>
      <c r="H11" s="80">
        <f t="shared" ref="H11:H15" si="3">G11/$G$15</f>
        <v>5.6945863125638409E-2</v>
      </c>
      <c r="I11" s="163">
        <v>620</v>
      </c>
      <c r="J11" s="80">
        <f t="shared" ref="J11:J15" si="4">I11/$I$15</f>
        <v>0.11085285177900947</v>
      </c>
      <c r="K11" s="163">
        <v>1103</v>
      </c>
      <c r="L11" s="80">
        <f t="shared" ref="L11:L15" si="5">K11/$K$15</f>
        <v>0.13868980259021751</v>
      </c>
      <c r="M11" s="163">
        <v>475</v>
      </c>
      <c r="N11" s="160">
        <f t="shared" ref="N11:N15" si="6">M11/$M$15</f>
        <v>0.10097789115646258</v>
      </c>
      <c r="O11" s="97"/>
      <c r="P11" s="94"/>
      <c r="Q11" s="94"/>
    </row>
    <row r="12" spans="1:18">
      <c r="A12" s="19"/>
      <c r="B12" s="78" t="s">
        <v>81</v>
      </c>
      <c r="C12" s="79">
        <f t="shared" si="1"/>
        <v>4466</v>
      </c>
      <c r="D12" s="80">
        <f t="shared" si="0"/>
        <v>0.1427429922971202</v>
      </c>
      <c r="E12" s="163">
        <v>1359</v>
      </c>
      <c r="F12" s="80">
        <f t="shared" si="2"/>
        <v>0.14899682052406535</v>
      </c>
      <c r="G12" s="163">
        <v>374</v>
      </c>
      <c r="H12" s="80">
        <f t="shared" si="3"/>
        <v>9.5505617977528087E-2</v>
      </c>
      <c r="I12" s="163">
        <v>843</v>
      </c>
      <c r="J12" s="80">
        <f t="shared" si="4"/>
        <v>0.15072411943500805</v>
      </c>
      <c r="K12" s="163">
        <v>1191</v>
      </c>
      <c r="L12" s="80">
        <f t="shared" si="5"/>
        <v>0.14975480950584685</v>
      </c>
      <c r="M12" s="163">
        <v>699</v>
      </c>
      <c r="N12" s="160">
        <f t="shared" si="6"/>
        <v>0.1485969387755102</v>
      </c>
      <c r="O12" s="97"/>
      <c r="P12" s="94"/>
      <c r="Q12" s="94"/>
    </row>
    <row r="13" spans="1:18">
      <c r="A13" s="19"/>
      <c r="B13" s="78" t="s">
        <v>82</v>
      </c>
      <c r="C13" s="79">
        <f t="shared" si="1"/>
        <v>7954</v>
      </c>
      <c r="D13" s="80">
        <f t="shared" si="0"/>
        <v>0.25422699523763864</v>
      </c>
      <c r="E13" s="163">
        <v>2297</v>
      </c>
      <c r="F13" s="80">
        <f t="shared" si="2"/>
        <v>0.251836421445017</v>
      </c>
      <c r="G13" s="163">
        <v>760</v>
      </c>
      <c r="H13" s="80">
        <f t="shared" si="3"/>
        <v>0.19407558733401431</v>
      </c>
      <c r="I13" s="163">
        <v>1485</v>
      </c>
      <c r="J13" s="80">
        <f t="shared" si="4"/>
        <v>0.2655104595029501</v>
      </c>
      <c r="K13" s="163">
        <v>2125</v>
      </c>
      <c r="L13" s="80">
        <f t="shared" si="5"/>
        <v>0.26719476926945807</v>
      </c>
      <c r="M13" s="163">
        <v>1287</v>
      </c>
      <c r="N13" s="160">
        <f t="shared" si="6"/>
        <v>0.27359693877551022</v>
      </c>
      <c r="O13" s="97"/>
      <c r="P13" s="94"/>
      <c r="Q13" s="94"/>
    </row>
    <row r="14" spans="1:18">
      <c r="A14" s="19"/>
      <c r="B14" s="167" t="s">
        <v>83</v>
      </c>
      <c r="C14" s="79">
        <f t="shared" si="1"/>
        <v>14276</v>
      </c>
      <c r="D14" s="168">
        <f t="shared" si="0"/>
        <v>0.45629175056732829</v>
      </c>
      <c r="E14" s="164">
        <v>3863</v>
      </c>
      <c r="F14" s="168">
        <f t="shared" si="2"/>
        <v>0.4235281219164565</v>
      </c>
      <c r="G14" s="164">
        <v>2513</v>
      </c>
      <c r="H14" s="168">
        <f t="shared" si="3"/>
        <v>0.64172625127681304</v>
      </c>
      <c r="I14" s="164">
        <v>2522</v>
      </c>
      <c r="J14" s="168">
        <f t="shared" si="4"/>
        <v>0.45092079384945466</v>
      </c>
      <c r="K14" s="164">
        <v>3247</v>
      </c>
      <c r="L14" s="168">
        <f t="shared" si="5"/>
        <v>0.40827360744373192</v>
      </c>
      <c r="M14" s="164">
        <v>2131</v>
      </c>
      <c r="N14" s="169">
        <f t="shared" si="6"/>
        <v>0.45301870748299322</v>
      </c>
      <c r="O14" s="97"/>
      <c r="P14" s="94"/>
      <c r="Q14" s="94"/>
    </row>
    <row r="15" spans="1:18" ht="15.75" thickBot="1">
      <c r="A15" s="19"/>
      <c r="B15" s="81" t="s">
        <v>19</v>
      </c>
      <c r="C15" s="82">
        <f>SUM(C10:C14)</f>
        <v>31287</v>
      </c>
      <c r="D15" s="76">
        <f t="shared" si="0"/>
        <v>1</v>
      </c>
      <c r="E15" s="75">
        <f>SUM(E10:E14)</f>
        <v>9121</v>
      </c>
      <c r="F15" s="76">
        <f t="shared" si="2"/>
        <v>1</v>
      </c>
      <c r="G15" s="75">
        <f>SUM(G10:G14)</f>
        <v>3916</v>
      </c>
      <c r="H15" s="76">
        <f t="shared" si="3"/>
        <v>1</v>
      </c>
      <c r="I15" s="75">
        <f>SUM(I10:I14)</f>
        <v>5593</v>
      </c>
      <c r="J15" s="76">
        <f t="shared" si="4"/>
        <v>1</v>
      </c>
      <c r="K15" s="75">
        <f>SUM(K10:K14)</f>
        <v>7953</v>
      </c>
      <c r="L15" s="76">
        <f t="shared" si="5"/>
        <v>1</v>
      </c>
      <c r="M15" s="75">
        <f>SUM(M10:M14)</f>
        <v>4704</v>
      </c>
      <c r="N15" s="161">
        <f t="shared" si="6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4" t="s">
        <v>98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3"/>
      <c r="C18" s="220" t="s">
        <v>163</v>
      </c>
      <c r="D18" s="221"/>
      <c r="E18" s="220" t="s">
        <v>168</v>
      </c>
      <c r="F18" s="222"/>
      <c r="G18" s="222"/>
      <c r="H18" s="222"/>
      <c r="I18" s="222"/>
      <c r="J18" s="221"/>
      <c r="K18" s="220"/>
      <c r="L18" s="223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4" t="s">
        <v>76</v>
      </c>
      <c r="C19" s="224">
        <v>2021</v>
      </c>
      <c r="D19" s="225"/>
      <c r="E19" s="224">
        <v>2020</v>
      </c>
      <c r="F19" s="225"/>
      <c r="G19" s="224">
        <v>2021</v>
      </c>
      <c r="H19" s="225"/>
      <c r="I19" s="224" t="s">
        <v>153</v>
      </c>
      <c r="J19" s="225"/>
      <c r="K19" s="224" t="s">
        <v>52</v>
      </c>
      <c r="L19" s="226"/>
      <c r="M19" s="38"/>
      <c r="N19" s="38"/>
      <c r="O19" s="227"/>
      <c r="P19" s="227"/>
      <c r="Q19"/>
      <c r="R19"/>
      <c r="S19" s="38"/>
      <c r="T19"/>
    </row>
    <row r="20" spans="1:22" ht="15.75">
      <c r="A20" s="38"/>
      <c r="B20" s="135"/>
      <c r="C20" s="194" t="s">
        <v>67</v>
      </c>
      <c r="D20" s="136" t="s">
        <v>23</v>
      </c>
      <c r="E20" s="194" t="s">
        <v>67</v>
      </c>
      <c r="F20" s="136" t="s">
        <v>23</v>
      </c>
      <c r="G20" s="194" t="s">
        <v>67</v>
      </c>
      <c r="H20" s="136" t="s">
        <v>23</v>
      </c>
      <c r="I20" s="194" t="s">
        <v>67</v>
      </c>
      <c r="J20" s="136" t="s">
        <v>23</v>
      </c>
      <c r="K20" s="194" t="s">
        <v>67</v>
      </c>
      <c r="L20" s="137" t="s">
        <v>23</v>
      </c>
      <c r="M20" s="38"/>
      <c r="N20"/>
      <c r="O20" s="127"/>
      <c r="P20"/>
      <c r="Q20"/>
      <c r="R20"/>
      <c r="S20" s="38"/>
      <c r="T20"/>
    </row>
    <row r="21" spans="1:22" ht="15.75">
      <c r="A21" s="38"/>
      <c r="B21" s="195" t="s">
        <v>77</v>
      </c>
      <c r="C21" s="163">
        <v>872</v>
      </c>
      <c r="D21" s="143">
        <f>C21/C28</f>
        <v>2.7092524700180202E-2</v>
      </c>
      <c r="E21" s="163">
        <v>888</v>
      </c>
      <c r="F21" s="143">
        <f>E21/E28</f>
        <v>2.9995946493717066E-2</v>
      </c>
      <c r="G21" s="163">
        <v>908</v>
      </c>
      <c r="H21" s="143">
        <f>G21/G28</f>
        <v>2.9021638380157894E-2</v>
      </c>
      <c r="I21" s="138">
        <f t="shared" ref="I21:I26" si="7">G21-E21</f>
        <v>20</v>
      </c>
      <c r="J21" s="144">
        <f t="shared" ref="J21:J27" si="8">I21/E21</f>
        <v>2.2522522522522521E-2</v>
      </c>
      <c r="K21" s="138">
        <f>G21-C21</f>
        <v>36</v>
      </c>
      <c r="L21" s="144">
        <f t="shared" ref="L21:L27" si="9">K21/G21</f>
        <v>3.9647577092511016E-2</v>
      </c>
      <c r="M21" s="38"/>
      <c r="N21"/>
      <c r="O21" s="128"/>
      <c r="P21"/>
      <c r="Q21"/>
      <c r="R21"/>
      <c r="S21" s="38"/>
      <c r="T21"/>
    </row>
    <row r="22" spans="1:22" ht="15.75">
      <c r="A22" s="38"/>
      <c r="B22" s="195" t="s">
        <v>154</v>
      </c>
      <c r="C22" s="164">
        <v>4307</v>
      </c>
      <c r="D22" s="143">
        <f>C22/C28</f>
        <v>0.1338159448207295</v>
      </c>
      <c r="E22" s="164">
        <v>6121</v>
      </c>
      <c r="F22" s="143">
        <f>E22/E28</f>
        <v>0.20676259964869612</v>
      </c>
      <c r="G22" s="164">
        <v>3683</v>
      </c>
      <c r="H22" s="143">
        <f>G22/G28</f>
        <v>0.11771662351775498</v>
      </c>
      <c r="I22" s="138">
        <f t="shared" si="7"/>
        <v>-2438</v>
      </c>
      <c r="J22" s="144">
        <f t="shared" si="8"/>
        <v>-0.39830093122038884</v>
      </c>
      <c r="K22" s="138">
        <f t="shared" ref="K22:K28" si="10">G22-C22</f>
        <v>-624</v>
      </c>
      <c r="L22" s="144">
        <f t="shared" si="9"/>
        <v>-0.1694270974748846</v>
      </c>
      <c r="M22" s="38"/>
      <c r="N22"/>
      <c r="O22" s="128"/>
      <c r="P22"/>
      <c r="Q22"/>
      <c r="R22"/>
      <c r="S22" s="38"/>
      <c r="T22"/>
    </row>
    <row r="23" spans="1:22" ht="15.75">
      <c r="A23" s="38"/>
      <c r="B23" s="196" t="s">
        <v>155</v>
      </c>
      <c r="C23" s="165">
        <f t="shared" ref="C23" si="11">SUM(C21:C22)</f>
        <v>5179</v>
      </c>
      <c r="D23" s="145">
        <f>C23/C28</f>
        <v>0.1609084695209097</v>
      </c>
      <c r="E23" s="165">
        <f t="shared" ref="E23" si="12">SUM(E21:E22)</f>
        <v>7009</v>
      </c>
      <c r="F23" s="145">
        <f>E23/E28</f>
        <v>0.23675854614241318</v>
      </c>
      <c r="G23" s="165">
        <f t="shared" ref="G23" si="13">SUM(G21:G22)</f>
        <v>4591</v>
      </c>
      <c r="H23" s="145">
        <f>G23/G28</f>
        <v>0.14673826189791286</v>
      </c>
      <c r="I23" s="141">
        <f t="shared" si="7"/>
        <v>-2418</v>
      </c>
      <c r="J23" s="146">
        <f t="shared" si="8"/>
        <v>-0.34498501926095021</v>
      </c>
      <c r="K23" s="141">
        <f t="shared" si="10"/>
        <v>-588</v>
      </c>
      <c r="L23" s="146">
        <f t="shared" si="9"/>
        <v>-0.12807667174907428</v>
      </c>
      <c r="M23" s="38"/>
      <c r="N23"/>
      <c r="O23" s="128"/>
      <c r="P23"/>
      <c r="Q23"/>
      <c r="R23"/>
      <c r="S23" s="38"/>
      <c r="T23"/>
    </row>
    <row r="24" spans="1:22" ht="15.75">
      <c r="A24" s="38"/>
      <c r="B24" s="195" t="s">
        <v>156</v>
      </c>
      <c r="C24" s="164">
        <v>5865</v>
      </c>
      <c r="D24" s="143">
        <f>C24/C28</f>
        <v>0.18222208413595972</v>
      </c>
      <c r="E24" s="164">
        <v>6502</v>
      </c>
      <c r="F24" s="143">
        <f>E24/E28</f>
        <v>0.21963248209701391</v>
      </c>
      <c r="G24" s="164">
        <v>4466</v>
      </c>
      <c r="H24" s="143">
        <f>G24/G28</f>
        <v>0.1427429922971202</v>
      </c>
      <c r="I24" s="138">
        <f t="shared" si="7"/>
        <v>-2036</v>
      </c>
      <c r="J24" s="144">
        <f t="shared" si="8"/>
        <v>-0.31313442017840665</v>
      </c>
      <c r="K24" s="138">
        <f t="shared" si="10"/>
        <v>-1399</v>
      </c>
      <c r="L24" s="144">
        <f t="shared" si="9"/>
        <v>-0.31325570980743395</v>
      </c>
      <c r="M24" s="38"/>
      <c r="N24"/>
      <c r="O24" s="127"/>
      <c r="P24"/>
      <c r="Q24" s="139"/>
      <c r="R24"/>
      <c r="S24" s="38"/>
      <c r="T24"/>
    </row>
    <row r="25" spans="1:22" ht="15.75">
      <c r="A25" s="38"/>
      <c r="B25" s="195" t="s">
        <v>157</v>
      </c>
      <c r="C25" s="164">
        <v>7069</v>
      </c>
      <c r="D25" s="143">
        <f>C25/C28</f>
        <v>0.21962965264400672</v>
      </c>
      <c r="E25" s="164">
        <v>12133</v>
      </c>
      <c r="F25" s="143">
        <f>E25/E28</f>
        <v>0.40984326442372654</v>
      </c>
      <c r="G25" s="164">
        <v>7954</v>
      </c>
      <c r="H25" s="143">
        <f>G25/G28</f>
        <v>0.25422699523763864</v>
      </c>
      <c r="I25" s="138">
        <f t="shared" si="7"/>
        <v>-4179</v>
      </c>
      <c r="J25" s="144">
        <f t="shared" si="8"/>
        <v>-0.3444325393554768</v>
      </c>
      <c r="K25" s="138">
        <f t="shared" si="10"/>
        <v>885</v>
      </c>
      <c r="L25" s="144">
        <f t="shared" si="9"/>
        <v>0.11126477244153885</v>
      </c>
      <c r="M25" s="38"/>
      <c r="N25"/>
      <c r="O25" s="127"/>
      <c r="P25"/>
      <c r="Q25" s="139"/>
      <c r="R25"/>
      <c r="S25" s="38"/>
      <c r="T25" s="140"/>
    </row>
    <row r="26" spans="1:22" ht="15.75">
      <c r="A26" s="38"/>
      <c r="B26" s="197" t="s">
        <v>158</v>
      </c>
      <c r="C26" s="165">
        <v>14073</v>
      </c>
      <c r="D26" s="145">
        <f>C26/C28</f>
        <v>0.43723979369912386</v>
      </c>
      <c r="E26" s="165">
        <v>3960</v>
      </c>
      <c r="F26" s="145">
        <f>E26/E28</f>
        <v>0.13376570733684637</v>
      </c>
      <c r="G26" s="165">
        <v>14276</v>
      </c>
      <c r="H26" s="145">
        <f>G26/G28</f>
        <v>0.45629175056732829</v>
      </c>
      <c r="I26" s="141">
        <f t="shared" si="7"/>
        <v>10316</v>
      </c>
      <c r="J26" s="146">
        <f t="shared" si="8"/>
        <v>2.6050505050505048</v>
      </c>
      <c r="K26" s="141">
        <f t="shared" si="10"/>
        <v>203</v>
      </c>
      <c r="L26" s="146">
        <f t="shared" si="9"/>
        <v>1.4219669375175119E-2</v>
      </c>
      <c r="M26" s="139"/>
      <c r="N26"/>
      <c r="O26" s="127"/>
      <c r="P26"/>
      <c r="Q26" s="139"/>
      <c r="R26"/>
      <c r="S26" s="139"/>
      <c r="T26" s="142"/>
    </row>
    <row r="27" spans="1:22" ht="15.75">
      <c r="A27" s="38"/>
      <c r="B27" s="197" t="s">
        <v>159</v>
      </c>
      <c r="C27" s="170">
        <f t="shared" ref="C27" si="14">C25+C26</f>
        <v>21142</v>
      </c>
      <c r="D27" s="145">
        <f>C27/C28</f>
        <v>0.6568694463431306</v>
      </c>
      <c r="E27" s="170">
        <f t="shared" ref="E27" si="15">E25+E26</f>
        <v>16093</v>
      </c>
      <c r="F27" s="145">
        <f>E27/E28</f>
        <v>0.54360897176057288</v>
      </c>
      <c r="G27" s="170">
        <f t="shared" ref="G27" si="16">G25+G26</f>
        <v>22230</v>
      </c>
      <c r="H27" s="145">
        <f>G27/G28</f>
        <v>0.71051874580496688</v>
      </c>
      <c r="I27" s="141">
        <f>SUM(I25,I26)</f>
        <v>6137</v>
      </c>
      <c r="J27" s="146">
        <f t="shared" si="8"/>
        <v>0.38134592680047225</v>
      </c>
      <c r="K27" s="162">
        <f t="shared" ref="K27" si="17">K25+K26</f>
        <v>1088</v>
      </c>
      <c r="L27" s="146">
        <f t="shared" si="9"/>
        <v>4.8942869995501577E-2</v>
      </c>
      <c r="M27" s="139"/>
      <c r="N27" s="139"/>
      <c r="O27"/>
      <c r="P27"/>
      <c r="Q27"/>
      <c r="R27"/>
      <c r="S27" s="139"/>
      <c r="T27" s="142"/>
    </row>
    <row r="28" spans="1:22" ht="16.5" thickBot="1">
      <c r="A28" s="38"/>
      <c r="B28" s="181" t="s">
        <v>160</v>
      </c>
      <c r="C28" s="199">
        <f t="shared" ref="C28" si="18">C21+C22+C24+C25+C26</f>
        <v>32186</v>
      </c>
      <c r="D28" s="182">
        <f>C28/C28</f>
        <v>1</v>
      </c>
      <c r="E28" s="199">
        <f t="shared" ref="E28" si="19">E21+E22+E24+E25+E26</f>
        <v>29604</v>
      </c>
      <c r="F28" s="182">
        <f>E28/E28</f>
        <v>1</v>
      </c>
      <c r="G28" s="199">
        <f>G21+G22+G24+G25+G26</f>
        <v>31287</v>
      </c>
      <c r="H28" s="182">
        <v>1</v>
      </c>
      <c r="I28" s="183">
        <f>SUM(I21,I22,I24,I27)</f>
        <v>1683</v>
      </c>
      <c r="J28" s="184">
        <f>I28/E28</f>
        <v>5.6850425618159707E-2</v>
      </c>
      <c r="K28" s="200">
        <f t="shared" si="10"/>
        <v>-899</v>
      </c>
      <c r="L28" s="185">
        <f>K28/G28</f>
        <v>-2.8733978968900821E-2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4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38"/>
      <c r="N29" s="19"/>
      <c r="O29" s="19"/>
      <c r="P29" s="19"/>
      <c r="Q29" s="19"/>
    </row>
    <row r="30" spans="1:22" ht="4.5" customHeight="1">
      <c r="A30"/>
      <c r="B30" s="124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38"/>
      <c r="N30" s="19"/>
      <c r="O30" s="19"/>
      <c r="P30" s="19"/>
      <c r="Q30" s="19"/>
    </row>
    <row r="31" spans="1:22" hidden="1">
      <c r="A31"/>
      <c r="B31" s="124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>
      <c r="A32" s="85" t="s">
        <v>102</v>
      </c>
      <c r="B32" s="126"/>
      <c r="C32" s="86"/>
      <c r="D32" s="86"/>
      <c r="E32" s="86"/>
      <c r="F32" s="86"/>
      <c r="G32" s="86"/>
      <c r="H32" s="87"/>
      <c r="I32" s="86"/>
      <c r="J32" s="86"/>
      <c r="K32" s="86"/>
      <c r="L32" s="19"/>
      <c r="M32" s="19"/>
      <c r="N32" s="19"/>
      <c r="O32" s="19"/>
      <c r="P32" s="88"/>
      <c r="Q32" s="88"/>
      <c r="R32" s="26"/>
    </row>
    <row r="33" spans="1:18" ht="15.75" thickBot="1">
      <c r="A33" s="89"/>
      <c r="B33" s="20"/>
      <c r="C33" s="89"/>
      <c r="D33" s="89"/>
      <c r="E33" s="89"/>
      <c r="F33" s="89"/>
      <c r="G33" s="89"/>
      <c r="H33" s="90"/>
      <c r="I33" s="89"/>
      <c r="J33" s="86"/>
      <c r="K33" s="86"/>
      <c r="L33" s="19"/>
      <c r="M33" s="19"/>
      <c r="N33" s="19"/>
      <c r="O33" s="19"/>
      <c r="P33" s="88"/>
      <c r="Q33" s="88"/>
      <c r="R33" s="26"/>
    </row>
    <row r="34" spans="1:18">
      <c r="A34" s="20"/>
      <c r="B34" s="67"/>
      <c r="C34" s="212" t="s">
        <v>96</v>
      </c>
      <c r="D34" s="213"/>
      <c r="E34" s="213"/>
      <c r="F34" s="213"/>
      <c r="G34" s="213"/>
      <c r="H34" s="214"/>
      <c r="I34" s="20"/>
      <c r="J34" s="19"/>
      <c r="K34" s="19"/>
      <c r="L34" s="19"/>
      <c r="M34" s="19"/>
      <c r="N34" s="19"/>
      <c r="O34" s="19"/>
      <c r="P34" s="19"/>
      <c r="Q34" s="19"/>
      <c r="R34" s="101" t="s">
        <v>85</v>
      </c>
    </row>
    <row r="35" spans="1:18">
      <c r="A35" s="20"/>
      <c r="B35" s="68" t="s">
        <v>33</v>
      </c>
      <c r="C35" s="207" t="s">
        <v>162</v>
      </c>
      <c r="D35" s="208"/>
      <c r="E35" s="207" t="s">
        <v>167</v>
      </c>
      <c r="F35" s="208"/>
      <c r="G35" s="209" t="s">
        <v>52</v>
      </c>
      <c r="H35" s="210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9"/>
      <c r="C36" s="66" t="s">
        <v>34</v>
      </c>
      <c r="D36" s="91" t="s">
        <v>23</v>
      </c>
      <c r="E36" s="66" t="s">
        <v>34</v>
      </c>
      <c r="F36" s="91" t="s">
        <v>23</v>
      </c>
      <c r="G36" s="66" t="s">
        <v>34</v>
      </c>
      <c r="H36" s="70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9" t="s">
        <v>15</v>
      </c>
      <c r="C37" s="166">
        <v>3710</v>
      </c>
      <c r="D37" s="50">
        <f>C37/C42</f>
        <v>0.26362538193704255</v>
      </c>
      <c r="E37" s="166">
        <v>3863</v>
      </c>
      <c r="F37" s="50">
        <f>E37/E42</f>
        <v>0.27059400392266741</v>
      </c>
      <c r="G37" s="51">
        <f>E37-C37</f>
        <v>153</v>
      </c>
      <c r="H37" s="125">
        <f>G37/C37</f>
        <v>4.1239892183288412E-2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50</v>
      </c>
      <c r="C38" s="166">
        <v>2501</v>
      </c>
      <c r="D38" s="50">
        <f>C38/C42</f>
        <v>0.17771619413060472</v>
      </c>
      <c r="E38" s="166">
        <v>2522</v>
      </c>
      <c r="F38" s="50">
        <f>E38/E42</f>
        <v>0.1766601288876436</v>
      </c>
      <c r="G38" s="51">
        <f t="shared" ref="G38:G42" si="20">E38-C38</f>
        <v>21</v>
      </c>
      <c r="H38" s="125">
        <f t="shared" ref="H38:H42" si="21">G38/C38</f>
        <v>8.3966413434626158E-3</v>
      </c>
      <c r="I38" s="20"/>
      <c r="J38" s="19"/>
      <c r="K38" s="19"/>
      <c r="L38" s="19"/>
      <c r="M38" s="19"/>
      <c r="N38" s="92"/>
      <c r="O38" s="19"/>
      <c r="P38" s="19"/>
      <c r="Q38" s="19"/>
    </row>
    <row r="39" spans="1:18">
      <c r="A39" s="20"/>
      <c r="B39" s="69" t="s">
        <v>16</v>
      </c>
      <c r="C39" s="166">
        <v>2727</v>
      </c>
      <c r="D39" s="50">
        <f>C39/C42</f>
        <v>0.19377531443189086</v>
      </c>
      <c r="E39" s="166">
        <v>2513</v>
      </c>
      <c r="F39" s="50">
        <f>E39/E42</f>
        <v>0.17602970019613337</v>
      </c>
      <c r="G39" s="51">
        <f t="shared" si="20"/>
        <v>-214</v>
      </c>
      <c r="H39" s="125">
        <f t="shared" si="21"/>
        <v>-7.8474514118078473E-2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17</v>
      </c>
      <c r="C40" s="166">
        <v>3057</v>
      </c>
      <c r="D40" s="50">
        <f>C40/C42</f>
        <v>0.21722447239394585</v>
      </c>
      <c r="E40" s="166">
        <v>3247</v>
      </c>
      <c r="F40" s="50">
        <f>E40/E42</f>
        <v>0.22744466237041189</v>
      </c>
      <c r="G40" s="51">
        <f t="shared" si="20"/>
        <v>190</v>
      </c>
      <c r="H40" s="125">
        <f t="shared" si="21"/>
        <v>6.2152437029767749E-2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9" t="s">
        <v>18</v>
      </c>
      <c r="C41" s="166">
        <v>2078</v>
      </c>
      <c r="D41" s="50">
        <f>C41/C42</f>
        <v>0.14765863710651603</v>
      </c>
      <c r="E41" s="166">
        <v>2131</v>
      </c>
      <c r="F41" s="50">
        <f>E41/E42</f>
        <v>0.14927150462314373</v>
      </c>
      <c r="G41" s="51">
        <f t="shared" si="20"/>
        <v>53</v>
      </c>
      <c r="H41" s="125">
        <f t="shared" si="21"/>
        <v>2.5505293551491819E-2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1" t="s">
        <v>14</v>
      </c>
      <c r="C42" s="72">
        <f>SUM(C37:C41)</f>
        <v>14073</v>
      </c>
      <c r="D42" s="131">
        <f>C42/C42</f>
        <v>1</v>
      </c>
      <c r="E42" s="72">
        <f>SUM(E37:E41)</f>
        <v>14276</v>
      </c>
      <c r="F42" s="131">
        <f>E42/E42</f>
        <v>1</v>
      </c>
      <c r="G42" s="132">
        <f t="shared" si="20"/>
        <v>203</v>
      </c>
      <c r="H42" s="198">
        <f t="shared" si="21"/>
        <v>1.4424785049385347E-2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E19:F19"/>
    <mergeCell ref="G19:H19"/>
    <mergeCell ref="I19:J19"/>
    <mergeCell ref="K19:L19"/>
    <mergeCell ref="O19:P19"/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  <mergeCell ref="C18:D18"/>
    <mergeCell ref="E18:J18"/>
    <mergeCell ref="K18:L18"/>
    <mergeCell ref="C19:D19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P28" sqref="P28"/>
    </sheetView>
  </sheetViews>
  <sheetFormatPr defaultRowHeight="15"/>
  <cols>
    <col min="1" max="1" width="3" style="43" customWidth="1"/>
    <col min="2" max="2" width="46.140625" style="8" customWidth="1"/>
    <col min="3" max="3" width="6.85546875" style="8" customWidth="1"/>
    <col min="4" max="4" width="7.42578125" style="8" customWidth="1"/>
    <col min="5" max="5" width="4.5703125" style="8" customWidth="1"/>
    <col min="6" max="6" width="5.85546875" style="44" customWidth="1"/>
    <col min="7" max="7" width="6.28515625" style="8" customWidth="1"/>
    <col min="8" max="8" width="7.140625" style="8" customWidth="1"/>
    <col min="9" max="9" width="4.28515625" style="8" customWidth="1"/>
    <col min="10" max="10" width="5.7109375" style="44" customWidth="1"/>
    <col min="11" max="11" width="7.85546875" style="8" customWidth="1"/>
    <col min="12" max="12" width="7" style="8" customWidth="1"/>
    <col min="13" max="13" width="4.5703125" style="8" customWidth="1"/>
    <col min="14" max="14" width="5.5703125" style="44" customWidth="1"/>
    <col min="15" max="15" width="7.140625" style="8" customWidth="1"/>
    <col min="16" max="16" width="7.7109375" style="8" customWidth="1"/>
    <col min="17" max="17" width="4.140625" style="8" customWidth="1"/>
    <col min="18" max="18" width="6" style="44" customWidth="1"/>
    <col min="19" max="19" width="7.140625" style="8" customWidth="1"/>
    <col min="20" max="20" width="7.7109375" style="8" customWidth="1"/>
    <col min="21" max="21" width="4" style="8" customWidth="1"/>
    <col min="22" max="22" width="6.42578125" style="43" customWidth="1"/>
    <col min="23" max="23" width="7.28515625" style="8" customWidth="1"/>
    <col min="24" max="24" width="7.42578125" style="8" customWidth="1"/>
    <col min="25" max="25" width="4.85546875" style="8" customWidth="1"/>
    <col min="26" max="26" width="6.5703125" style="8" customWidth="1"/>
    <col min="27" max="27" width="9.7109375" style="8" bestFit="1" customWidth="1"/>
  </cols>
  <sheetData>
    <row r="3" spans="1:27">
      <c r="A3" s="228" t="s">
        <v>95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1:27" ht="9.75" customHeight="1">
      <c r="B4" s="98"/>
    </row>
    <row r="5" spans="1:27" s="11" customFormat="1">
      <c r="A5" s="233" t="s">
        <v>103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6"/>
      <c r="B7" s="107" t="s">
        <v>44</v>
      </c>
      <c r="C7" s="234" t="s">
        <v>20</v>
      </c>
      <c r="D7" s="234"/>
      <c r="E7" s="234"/>
      <c r="F7" s="234"/>
      <c r="G7" s="235" t="s">
        <v>51</v>
      </c>
      <c r="H7" s="235"/>
      <c r="I7" s="235"/>
      <c r="J7" s="235"/>
      <c r="K7" s="235" t="s">
        <v>16</v>
      </c>
      <c r="L7" s="235"/>
      <c r="M7" s="235"/>
      <c r="N7" s="235"/>
      <c r="O7" s="234" t="s">
        <v>73</v>
      </c>
      <c r="P7" s="234"/>
      <c r="Q7" s="234"/>
      <c r="R7" s="234"/>
      <c r="S7" s="231" t="s">
        <v>21</v>
      </c>
      <c r="T7" s="231"/>
      <c r="U7" s="231"/>
      <c r="V7" s="231"/>
      <c r="W7" s="231" t="s">
        <v>74</v>
      </c>
      <c r="X7" s="231"/>
      <c r="Y7" s="231"/>
      <c r="Z7" s="232"/>
      <c r="AA7" s="10"/>
    </row>
    <row r="8" spans="1:27" s="11" customFormat="1">
      <c r="A8" s="108"/>
      <c r="B8" s="55" t="s">
        <v>45</v>
      </c>
      <c r="C8" s="157" t="s">
        <v>164</v>
      </c>
      <c r="D8" s="157" t="s">
        <v>169</v>
      </c>
      <c r="E8" s="229" t="s">
        <v>48</v>
      </c>
      <c r="F8" s="229"/>
      <c r="G8" s="157" t="s">
        <v>164</v>
      </c>
      <c r="H8" s="157" t="s">
        <v>169</v>
      </c>
      <c r="I8" s="229" t="s">
        <v>48</v>
      </c>
      <c r="J8" s="229"/>
      <c r="K8" s="157" t="s">
        <v>164</v>
      </c>
      <c r="L8" s="157" t="s">
        <v>169</v>
      </c>
      <c r="M8" s="229" t="s">
        <v>48</v>
      </c>
      <c r="N8" s="229"/>
      <c r="O8" s="157" t="s">
        <v>164</v>
      </c>
      <c r="P8" s="157" t="s">
        <v>169</v>
      </c>
      <c r="Q8" s="229" t="s">
        <v>48</v>
      </c>
      <c r="R8" s="229"/>
      <c r="S8" s="157" t="s">
        <v>164</v>
      </c>
      <c r="T8" s="157" t="s">
        <v>169</v>
      </c>
      <c r="U8" s="229" t="s">
        <v>48</v>
      </c>
      <c r="V8" s="229"/>
      <c r="W8" s="157" t="s">
        <v>164</v>
      </c>
      <c r="X8" s="157" t="s">
        <v>169</v>
      </c>
      <c r="Y8" s="229" t="s">
        <v>48</v>
      </c>
      <c r="Z8" s="230"/>
      <c r="AA8" s="10"/>
    </row>
    <row r="9" spans="1:27" s="11" customFormat="1">
      <c r="A9" s="109">
        <v>1</v>
      </c>
      <c r="B9" s="121" t="s">
        <v>86</v>
      </c>
      <c r="C9" s="77">
        <v>251</v>
      </c>
      <c r="D9" s="77">
        <v>259</v>
      </c>
      <c r="E9" s="155">
        <f t="shared" ref="E9:E19" si="0">D9-C9</f>
        <v>8</v>
      </c>
      <c r="F9" s="156">
        <f>E9/C9</f>
        <v>3.1872509960159362E-2</v>
      </c>
      <c r="G9" s="77">
        <v>58</v>
      </c>
      <c r="H9" s="77">
        <v>62</v>
      </c>
      <c r="I9" s="155">
        <f t="shared" ref="I9:I20" si="1">H9-G9</f>
        <v>4</v>
      </c>
      <c r="J9" s="156">
        <f>I9/G9</f>
        <v>6.8965517241379309E-2</v>
      </c>
      <c r="K9" s="77">
        <v>18</v>
      </c>
      <c r="L9" s="77">
        <v>18</v>
      </c>
      <c r="M9" s="155">
        <f t="shared" ref="M9:M19" si="2">L9-K9</f>
        <v>0</v>
      </c>
      <c r="N9" s="156">
        <f t="shared" ref="N9:N19" si="3">M9/K9</f>
        <v>0</v>
      </c>
      <c r="O9" s="77">
        <v>152</v>
      </c>
      <c r="P9" s="77">
        <v>165</v>
      </c>
      <c r="Q9" s="155">
        <f t="shared" ref="Q9:Q20" si="4">P9-O9</f>
        <v>13</v>
      </c>
      <c r="R9" s="156">
        <f>Q9/O9</f>
        <v>8.5526315789473686E-2</v>
      </c>
      <c r="S9" s="77">
        <v>56</v>
      </c>
      <c r="T9" s="77">
        <v>59</v>
      </c>
      <c r="U9" s="155">
        <f t="shared" ref="U9:U20" si="5">T9-S9</f>
        <v>3</v>
      </c>
      <c r="V9" s="156">
        <f>U9/S9</f>
        <v>5.3571428571428568E-2</v>
      </c>
      <c r="W9" s="154">
        <f>C9+G9+K9+O9+S9</f>
        <v>535</v>
      </c>
      <c r="X9" s="154">
        <f>D9+H9+L9+P9+T9</f>
        <v>563</v>
      </c>
      <c r="Y9" s="172">
        <f>X9-W9</f>
        <v>28</v>
      </c>
      <c r="Z9" s="173">
        <f>Y9/W9</f>
        <v>5.2336448598130844E-2</v>
      </c>
      <c r="AA9" s="10"/>
    </row>
    <row r="10" spans="1:27" s="11" customFormat="1">
      <c r="A10" s="109">
        <v>2</v>
      </c>
      <c r="B10" s="122" t="s">
        <v>87</v>
      </c>
      <c r="C10" s="77">
        <v>440</v>
      </c>
      <c r="D10" s="77">
        <v>478</v>
      </c>
      <c r="E10" s="155">
        <f t="shared" si="0"/>
        <v>38</v>
      </c>
      <c r="F10" s="156">
        <f t="shared" ref="F10:F19" si="6">E10/C10</f>
        <v>8.6363636363636365E-2</v>
      </c>
      <c r="G10" s="77">
        <v>132</v>
      </c>
      <c r="H10" s="77">
        <v>141</v>
      </c>
      <c r="I10" s="155">
        <f t="shared" si="1"/>
        <v>9</v>
      </c>
      <c r="J10" s="156">
        <f t="shared" ref="J10:J20" si="7">I10/G10</f>
        <v>6.8181818181818177E-2</v>
      </c>
      <c r="K10" s="77">
        <v>33</v>
      </c>
      <c r="L10" s="77">
        <v>33</v>
      </c>
      <c r="M10" s="155">
        <f t="shared" si="2"/>
        <v>0</v>
      </c>
      <c r="N10" s="156">
        <f t="shared" si="3"/>
        <v>0</v>
      </c>
      <c r="O10" s="77">
        <v>285</v>
      </c>
      <c r="P10" s="77">
        <v>314</v>
      </c>
      <c r="Q10" s="155">
        <f t="shared" si="4"/>
        <v>29</v>
      </c>
      <c r="R10" s="156">
        <f t="shared" ref="R10:R20" si="8">Q10/O10</f>
        <v>0.10175438596491228</v>
      </c>
      <c r="S10" s="77">
        <v>76</v>
      </c>
      <c r="T10" s="77">
        <v>83</v>
      </c>
      <c r="U10" s="155">
        <f t="shared" si="5"/>
        <v>7</v>
      </c>
      <c r="V10" s="156">
        <f t="shared" ref="V10:V20" si="9">U10/S10</f>
        <v>9.2105263157894732E-2</v>
      </c>
      <c r="W10" s="154">
        <f t="shared" ref="W10:W19" si="10">C10+G10+K10+O10+S10</f>
        <v>966</v>
      </c>
      <c r="X10" s="154">
        <f t="shared" ref="X10:X19" si="11">D10+H10+L10+P10+T10</f>
        <v>1049</v>
      </c>
      <c r="Y10" s="172">
        <f t="shared" ref="Y10:Y20" si="12">X10-W10</f>
        <v>83</v>
      </c>
      <c r="Z10" s="173">
        <f t="shared" ref="Z10:Z20" si="13">Y10/W10</f>
        <v>8.5921325051759839E-2</v>
      </c>
      <c r="AA10" s="10"/>
    </row>
    <row r="11" spans="1:27" s="11" customFormat="1">
      <c r="A11" s="109">
        <v>3</v>
      </c>
      <c r="B11" s="122" t="s">
        <v>88</v>
      </c>
      <c r="C11" s="77">
        <v>272</v>
      </c>
      <c r="D11" s="77">
        <v>279</v>
      </c>
      <c r="E11" s="155">
        <f t="shared" si="0"/>
        <v>7</v>
      </c>
      <c r="F11" s="156">
        <f t="shared" si="6"/>
        <v>2.5735294117647058E-2</v>
      </c>
      <c r="G11" s="77">
        <v>104</v>
      </c>
      <c r="H11" s="77">
        <v>110</v>
      </c>
      <c r="I11" s="155">
        <f t="shared" si="1"/>
        <v>6</v>
      </c>
      <c r="J11" s="156">
        <f t="shared" si="7"/>
        <v>5.7692307692307696E-2</v>
      </c>
      <c r="K11" s="77">
        <v>57</v>
      </c>
      <c r="L11" s="77">
        <v>56</v>
      </c>
      <c r="M11" s="155">
        <f t="shared" si="2"/>
        <v>-1</v>
      </c>
      <c r="N11" s="156">
        <f t="shared" si="3"/>
        <v>-1.7543859649122806E-2</v>
      </c>
      <c r="O11" s="77">
        <v>197</v>
      </c>
      <c r="P11" s="77">
        <v>213</v>
      </c>
      <c r="Q11" s="155">
        <f t="shared" si="4"/>
        <v>16</v>
      </c>
      <c r="R11" s="156">
        <f t="shared" si="8"/>
        <v>8.1218274111675121E-2</v>
      </c>
      <c r="S11" s="77">
        <v>70</v>
      </c>
      <c r="T11" s="77">
        <v>75</v>
      </c>
      <c r="U11" s="155">
        <f t="shared" si="5"/>
        <v>5</v>
      </c>
      <c r="V11" s="156">
        <f t="shared" si="9"/>
        <v>7.1428571428571425E-2</v>
      </c>
      <c r="W11" s="154">
        <f t="shared" si="10"/>
        <v>700</v>
      </c>
      <c r="X11" s="154">
        <f t="shared" si="11"/>
        <v>733</v>
      </c>
      <c r="Y11" s="172">
        <f t="shared" si="12"/>
        <v>33</v>
      </c>
      <c r="Z11" s="173">
        <f t="shared" si="13"/>
        <v>4.7142857142857146E-2</v>
      </c>
      <c r="AA11" s="10"/>
    </row>
    <row r="12" spans="1:27" s="11" customFormat="1">
      <c r="A12" s="109">
        <v>4</v>
      </c>
      <c r="B12" s="121" t="s">
        <v>89</v>
      </c>
      <c r="C12" s="77">
        <v>747</v>
      </c>
      <c r="D12" s="77">
        <v>778</v>
      </c>
      <c r="E12" s="155">
        <f t="shared" si="0"/>
        <v>31</v>
      </c>
      <c r="F12" s="156">
        <f t="shared" si="6"/>
        <v>4.1499330655957165E-2</v>
      </c>
      <c r="G12" s="77">
        <v>466</v>
      </c>
      <c r="H12" s="77">
        <v>485</v>
      </c>
      <c r="I12" s="155">
        <f t="shared" si="1"/>
        <v>19</v>
      </c>
      <c r="J12" s="156">
        <f t="shared" si="7"/>
        <v>4.07725321888412E-2</v>
      </c>
      <c r="K12" s="77">
        <v>295</v>
      </c>
      <c r="L12" s="77">
        <v>277</v>
      </c>
      <c r="M12" s="155">
        <f t="shared" si="2"/>
        <v>-18</v>
      </c>
      <c r="N12" s="156">
        <f t="shared" si="3"/>
        <v>-6.1016949152542375E-2</v>
      </c>
      <c r="O12" s="77">
        <v>588</v>
      </c>
      <c r="P12" s="77">
        <v>620</v>
      </c>
      <c r="Q12" s="155">
        <f t="shared" si="4"/>
        <v>32</v>
      </c>
      <c r="R12" s="156">
        <f t="shared" si="8"/>
        <v>5.4421768707482991E-2</v>
      </c>
      <c r="S12" s="77">
        <v>271</v>
      </c>
      <c r="T12" s="77">
        <v>292</v>
      </c>
      <c r="U12" s="155">
        <f t="shared" si="5"/>
        <v>21</v>
      </c>
      <c r="V12" s="156">
        <f t="shared" si="9"/>
        <v>7.7490774907749083E-2</v>
      </c>
      <c r="W12" s="154">
        <f t="shared" si="10"/>
        <v>2367</v>
      </c>
      <c r="X12" s="154">
        <f t="shared" si="11"/>
        <v>2452</v>
      </c>
      <c r="Y12" s="172">
        <f t="shared" si="12"/>
        <v>85</v>
      </c>
      <c r="Z12" s="173">
        <f t="shared" si="13"/>
        <v>3.5910435149978874E-2</v>
      </c>
      <c r="AA12" s="10"/>
    </row>
    <row r="13" spans="1:27" s="11" customFormat="1">
      <c r="A13" s="109">
        <v>5</v>
      </c>
      <c r="B13" s="121" t="s">
        <v>90</v>
      </c>
      <c r="C13" s="77">
        <v>708</v>
      </c>
      <c r="D13" s="77">
        <v>727</v>
      </c>
      <c r="E13" s="155">
        <f t="shared" si="0"/>
        <v>19</v>
      </c>
      <c r="F13" s="156">
        <f t="shared" si="6"/>
        <v>2.6836158192090395E-2</v>
      </c>
      <c r="G13" s="77">
        <v>710</v>
      </c>
      <c r="H13" s="77">
        <v>703</v>
      </c>
      <c r="I13" s="155">
        <f t="shared" si="1"/>
        <v>-7</v>
      </c>
      <c r="J13" s="156">
        <f t="shared" si="7"/>
        <v>-9.8591549295774655E-3</v>
      </c>
      <c r="K13" s="77">
        <v>1173</v>
      </c>
      <c r="L13" s="77">
        <v>1082</v>
      </c>
      <c r="M13" s="155">
        <f t="shared" si="2"/>
        <v>-91</v>
      </c>
      <c r="N13" s="156">
        <f t="shared" si="3"/>
        <v>-7.7578857630008519E-2</v>
      </c>
      <c r="O13" s="77">
        <v>673</v>
      </c>
      <c r="P13" s="77">
        <v>719</v>
      </c>
      <c r="Q13" s="155">
        <f t="shared" si="4"/>
        <v>46</v>
      </c>
      <c r="R13" s="156">
        <f t="shared" si="8"/>
        <v>6.8350668647845461E-2</v>
      </c>
      <c r="S13" s="77">
        <v>678</v>
      </c>
      <c r="T13" s="77">
        <v>688</v>
      </c>
      <c r="U13" s="155">
        <f t="shared" si="5"/>
        <v>10</v>
      </c>
      <c r="V13" s="156">
        <f t="shared" si="9"/>
        <v>1.4749262536873156E-2</v>
      </c>
      <c r="W13" s="154">
        <f t="shared" si="10"/>
        <v>3942</v>
      </c>
      <c r="X13" s="154">
        <f t="shared" si="11"/>
        <v>3919</v>
      </c>
      <c r="Y13" s="172">
        <f t="shared" si="12"/>
        <v>-23</v>
      </c>
      <c r="Z13" s="173">
        <f t="shared" si="13"/>
        <v>-5.8346017250126836E-3</v>
      </c>
      <c r="AA13" s="10"/>
    </row>
    <row r="14" spans="1:27" s="11" customFormat="1">
      <c r="A14" s="109">
        <v>6</v>
      </c>
      <c r="B14" s="121" t="s">
        <v>91</v>
      </c>
      <c r="C14" s="77">
        <v>5</v>
      </c>
      <c r="D14" s="77">
        <v>6</v>
      </c>
      <c r="E14" s="155">
        <f t="shared" si="0"/>
        <v>1</v>
      </c>
      <c r="F14" s="156">
        <f t="shared" si="6"/>
        <v>0.2</v>
      </c>
      <c r="G14" s="77">
        <v>2</v>
      </c>
      <c r="H14" s="77">
        <v>3</v>
      </c>
      <c r="I14" s="155"/>
      <c r="J14" s="156"/>
      <c r="K14" s="77">
        <v>6</v>
      </c>
      <c r="L14" s="77">
        <v>5</v>
      </c>
      <c r="M14" s="155"/>
      <c r="N14" s="156"/>
      <c r="O14" s="77">
        <v>4</v>
      </c>
      <c r="P14" s="77">
        <v>5</v>
      </c>
      <c r="Q14" s="155"/>
      <c r="R14" s="156"/>
      <c r="S14" s="77">
        <v>10</v>
      </c>
      <c r="T14" s="77">
        <v>11</v>
      </c>
      <c r="U14" s="155">
        <f t="shared" si="5"/>
        <v>1</v>
      </c>
      <c r="V14" s="156">
        <f t="shared" si="9"/>
        <v>0.1</v>
      </c>
      <c r="W14" s="154">
        <f t="shared" si="10"/>
        <v>27</v>
      </c>
      <c r="X14" s="154">
        <f t="shared" si="11"/>
        <v>30</v>
      </c>
      <c r="Y14" s="172">
        <f t="shared" si="12"/>
        <v>3</v>
      </c>
      <c r="Z14" s="173">
        <f t="shared" si="13"/>
        <v>0.1111111111111111</v>
      </c>
      <c r="AA14" s="10"/>
    </row>
    <row r="15" spans="1:27" s="11" customFormat="1">
      <c r="A15" s="109">
        <v>7</v>
      </c>
      <c r="B15" s="121" t="s">
        <v>92</v>
      </c>
      <c r="C15" s="77">
        <v>243</v>
      </c>
      <c r="D15" s="77">
        <v>247</v>
      </c>
      <c r="E15" s="155">
        <f t="shared" si="0"/>
        <v>4</v>
      </c>
      <c r="F15" s="156">
        <f t="shared" si="6"/>
        <v>1.646090534979424E-2</v>
      </c>
      <c r="G15" s="77">
        <v>94</v>
      </c>
      <c r="H15" s="77">
        <v>101</v>
      </c>
      <c r="I15" s="155">
        <f t="shared" si="1"/>
        <v>7</v>
      </c>
      <c r="J15" s="156">
        <f t="shared" si="7"/>
        <v>7.4468085106382975E-2</v>
      </c>
      <c r="K15" s="77">
        <v>56</v>
      </c>
      <c r="L15" s="77">
        <v>55</v>
      </c>
      <c r="M15" s="155">
        <f t="shared" si="2"/>
        <v>-1</v>
      </c>
      <c r="N15" s="156">
        <f t="shared" si="3"/>
        <v>-1.7857142857142856E-2</v>
      </c>
      <c r="O15" s="77">
        <v>187</v>
      </c>
      <c r="P15" s="77">
        <v>196</v>
      </c>
      <c r="Q15" s="155">
        <f t="shared" si="4"/>
        <v>9</v>
      </c>
      <c r="R15" s="156">
        <f t="shared" si="8"/>
        <v>4.8128342245989303E-2</v>
      </c>
      <c r="S15" s="77">
        <v>83</v>
      </c>
      <c r="T15" s="77">
        <v>91</v>
      </c>
      <c r="U15" s="155">
        <f t="shared" si="5"/>
        <v>8</v>
      </c>
      <c r="V15" s="156">
        <f t="shared" si="9"/>
        <v>9.6385542168674704E-2</v>
      </c>
      <c r="W15" s="154">
        <f t="shared" si="10"/>
        <v>663</v>
      </c>
      <c r="X15" s="154">
        <f t="shared" si="11"/>
        <v>690</v>
      </c>
      <c r="Y15" s="172">
        <f t="shared" si="12"/>
        <v>27</v>
      </c>
      <c r="Z15" s="173">
        <f t="shared" si="13"/>
        <v>4.072398190045249E-2</v>
      </c>
      <c r="AA15" s="10"/>
    </row>
    <row r="16" spans="1:27" s="11" customFormat="1">
      <c r="A16" s="109">
        <v>8</v>
      </c>
      <c r="B16" s="121" t="s">
        <v>93</v>
      </c>
      <c r="C16" s="77">
        <v>91</v>
      </c>
      <c r="D16" s="77">
        <v>86</v>
      </c>
      <c r="E16" s="155">
        <f t="shared" si="0"/>
        <v>-5</v>
      </c>
      <c r="F16" s="156">
        <f t="shared" si="6"/>
        <v>-5.4945054945054944E-2</v>
      </c>
      <c r="G16" s="77">
        <v>119</v>
      </c>
      <c r="H16" s="77">
        <v>106</v>
      </c>
      <c r="I16" s="155">
        <f t="shared" si="1"/>
        <v>-13</v>
      </c>
      <c r="J16" s="156">
        <f t="shared" si="7"/>
        <v>-0.1092436974789916</v>
      </c>
      <c r="K16" s="77">
        <v>111</v>
      </c>
      <c r="L16" s="77">
        <v>105</v>
      </c>
      <c r="M16" s="155">
        <f t="shared" si="2"/>
        <v>-6</v>
      </c>
      <c r="N16" s="156">
        <f t="shared" si="3"/>
        <v>-5.4054054054054057E-2</v>
      </c>
      <c r="O16" s="77">
        <v>102</v>
      </c>
      <c r="P16" s="77">
        <v>104</v>
      </c>
      <c r="Q16" s="155">
        <f t="shared" si="4"/>
        <v>2</v>
      </c>
      <c r="R16" s="156">
        <f t="shared" si="8"/>
        <v>1.9607843137254902E-2</v>
      </c>
      <c r="S16" s="77">
        <v>128</v>
      </c>
      <c r="T16" s="77">
        <v>127</v>
      </c>
      <c r="U16" s="155">
        <f t="shared" si="5"/>
        <v>-1</v>
      </c>
      <c r="V16" s="156">
        <f t="shared" si="9"/>
        <v>-7.8125E-3</v>
      </c>
      <c r="W16" s="154">
        <f t="shared" si="10"/>
        <v>551</v>
      </c>
      <c r="X16" s="154">
        <f t="shared" si="11"/>
        <v>528</v>
      </c>
      <c r="Y16" s="172">
        <f t="shared" si="12"/>
        <v>-23</v>
      </c>
      <c r="Z16" s="173">
        <f t="shared" si="13"/>
        <v>-4.1742286751361164E-2</v>
      </c>
      <c r="AA16" s="10"/>
    </row>
    <row r="17" spans="1:27" s="11" customFormat="1">
      <c r="A17" s="109">
        <v>9</v>
      </c>
      <c r="B17" s="121" t="s">
        <v>94</v>
      </c>
      <c r="C17" s="77">
        <v>618</v>
      </c>
      <c r="D17" s="77">
        <v>641</v>
      </c>
      <c r="E17" s="155">
        <f t="shared" si="0"/>
        <v>23</v>
      </c>
      <c r="F17" s="156">
        <f t="shared" si="6"/>
        <v>3.7216828478964403E-2</v>
      </c>
      <c r="G17" s="77">
        <v>668</v>
      </c>
      <c r="H17" s="77">
        <v>652</v>
      </c>
      <c r="I17" s="155">
        <f t="shared" si="1"/>
        <v>-16</v>
      </c>
      <c r="J17" s="156">
        <f t="shared" si="7"/>
        <v>-2.3952095808383235E-2</v>
      </c>
      <c r="K17" s="77">
        <v>942</v>
      </c>
      <c r="L17" s="77">
        <v>845</v>
      </c>
      <c r="M17" s="155">
        <f t="shared" si="2"/>
        <v>-97</v>
      </c>
      <c r="N17" s="156">
        <f t="shared" si="3"/>
        <v>-0.1029723991507431</v>
      </c>
      <c r="O17" s="77">
        <v>563</v>
      </c>
      <c r="P17" s="77">
        <v>595</v>
      </c>
      <c r="Q17" s="155">
        <f t="shared" si="4"/>
        <v>32</v>
      </c>
      <c r="R17" s="156">
        <f t="shared" si="8"/>
        <v>5.6838365896980464E-2</v>
      </c>
      <c r="S17" s="77">
        <v>466</v>
      </c>
      <c r="T17" s="77">
        <v>459</v>
      </c>
      <c r="U17" s="155">
        <f t="shared" si="5"/>
        <v>-7</v>
      </c>
      <c r="V17" s="156">
        <f t="shared" si="9"/>
        <v>-1.5021459227467811E-2</v>
      </c>
      <c r="W17" s="154">
        <f t="shared" si="10"/>
        <v>3257</v>
      </c>
      <c r="X17" s="154">
        <f t="shared" si="11"/>
        <v>3192</v>
      </c>
      <c r="Y17" s="172">
        <f t="shared" si="12"/>
        <v>-65</v>
      </c>
      <c r="Z17" s="173">
        <f t="shared" si="13"/>
        <v>-1.9957015658581517E-2</v>
      </c>
      <c r="AA17" s="10"/>
    </row>
    <row r="18" spans="1:27" s="11" customFormat="1">
      <c r="A18" s="109">
        <v>10</v>
      </c>
      <c r="B18" s="121" t="s">
        <v>104</v>
      </c>
      <c r="C18" s="77">
        <v>12</v>
      </c>
      <c r="D18" s="77">
        <v>14</v>
      </c>
      <c r="E18" s="155"/>
      <c r="F18" s="156"/>
      <c r="G18" s="77">
        <v>7</v>
      </c>
      <c r="H18" s="77">
        <v>7</v>
      </c>
      <c r="I18" s="155"/>
      <c r="J18" s="156"/>
      <c r="K18" s="77">
        <v>1</v>
      </c>
      <c r="L18" s="77">
        <v>1</v>
      </c>
      <c r="M18" s="155"/>
      <c r="N18" s="156"/>
      <c r="O18" s="77">
        <v>7</v>
      </c>
      <c r="P18" s="77">
        <v>7</v>
      </c>
      <c r="Q18" s="155"/>
      <c r="R18" s="156"/>
      <c r="S18" s="77">
        <v>1</v>
      </c>
      <c r="T18" s="77">
        <v>1</v>
      </c>
      <c r="U18" s="155"/>
      <c r="V18" s="156"/>
      <c r="W18" s="154">
        <f t="shared" si="10"/>
        <v>28</v>
      </c>
      <c r="X18" s="154">
        <f t="shared" si="11"/>
        <v>30</v>
      </c>
      <c r="Y18" s="172">
        <f t="shared" si="12"/>
        <v>2</v>
      </c>
      <c r="Z18" s="173">
        <f t="shared" si="13"/>
        <v>7.1428571428571425E-2</v>
      </c>
      <c r="AA18" s="10"/>
    </row>
    <row r="19" spans="1:27" s="11" customFormat="1">
      <c r="A19" s="109" t="s">
        <v>71</v>
      </c>
      <c r="B19" s="122" t="s">
        <v>13</v>
      </c>
      <c r="C19" s="77">
        <v>323</v>
      </c>
      <c r="D19" s="77">
        <v>348</v>
      </c>
      <c r="E19" s="155">
        <f t="shared" si="0"/>
        <v>25</v>
      </c>
      <c r="F19" s="156">
        <f t="shared" si="6"/>
        <v>7.7399380804953566E-2</v>
      </c>
      <c r="G19" s="77">
        <v>141</v>
      </c>
      <c r="H19" s="77">
        <v>152</v>
      </c>
      <c r="I19" s="155">
        <f t="shared" si="1"/>
        <v>11</v>
      </c>
      <c r="J19" s="156">
        <f t="shared" si="7"/>
        <v>7.8014184397163122E-2</v>
      </c>
      <c r="K19" s="77">
        <v>35</v>
      </c>
      <c r="L19" s="77">
        <v>36</v>
      </c>
      <c r="M19" s="155">
        <f t="shared" si="2"/>
        <v>1</v>
      </c>
      <c r="N19" s="156">
        <f t="shared" si="3"/>
        <v>2.8571428571428571E-2</v>
      </c>
      <c r="O19" s="77">
        <v>299</v>
      </c>
      <c r="P19" s="77">
        <v>309</v>
      </c>
      <c r="Q19" s="155">
        <f t="shared" si="4"/>
        <v>10</v>
      </c>
      <c r="R19" s="156">
        <f t="shared" si="8"/>
        <v>3.3444816053511704E-2</v>
      </c>
      <c r="S19" s="77">
        <v>239</v>
      </c>
      <c r="T19" s="77">
        <v>245</v>
      </c>
      <c r="U19" s="155">
        <f t="shared" si="5"/>
        <v>6</v>
      </c>
      <c r="V19" s="156">
        <f t="shared" si="9"/>
        <v>2.5104602510460251E-2</v>
      </c>
      <c r="W19" s="154">
        <f t="shared" si="10"/>
        <v>1037</v>
      </c>
      <c r="X19" s="154">
        <f t="shared" si="11"/>
        <v>1090</v>
      </c>
      <c r="Y19" s="172">
        <f t="shared" si="12"/>
        <v>53</v>
      </c>
      <c r="Z19" s="173">
        <f t="shared" si="13"/>
        <v>5.1108968177434912E-2</v>
      </c>
      <c r="AA19" s="10"/>
    </row>
    <row r="20" spans="1:27" s="11" customFormat="1" ht="15.75" thickBot="1">
      <c r="A20" s="110"/>
      <c r="B20" s="171" t="s">
        <v>19</v>
      </c>
      <c r="C20" s="147">
        <f>SUM(C9:C19)</f>
        <v>3710</v>
      </c>
      <c r="D20" s="147">
        <f>SUM(D9:D19)</f>
        <v>3863</v>
      </c>
      <c r="E20" s="147">
        <f t="shared" ref="E20" si="14">D20-C20</f>
        <v>153</v>
      </c>
      <c r="F20" s="148">
        <f t="shared" ref="F20" si="15">E20/C20</f>
        <v>4.1239892183288412E-2</v>
      </c>
      <c r="G20" s="147">
        <f>SUM(G9:G19)</f>
        <v>2501</v>
      </c>
      <c r="H20" s="147">
        <f>SUM(H9:H19)</f>
        <v>2522</v>
      </c>
      <c r="I20" s="147">
        <f t="shared" si="1"/>
        <v>21</v>
      </c>
      <c r="J20" s="148">
        <f t="shared" si="7"/>
        <v>8.3966413434626158E-3</v>
      </c>
      <c r="K20" s="147">
        <f>SUM(K9:K19)</f>
        <v>2727</v>
      </c>
      <c r="L20" s="147">
        <f>SUM(L9:L19)</f>
        <v>2513</v>
      </c>
      <c r="M20" s="147">
        <f t="shared" ref="M20" si="16">L20-K20</f>
        <v>-214</v>
      </c>
      <c r="N20" s="148">
        <f t="shared" ref="N20" si="17">M20/K20</f>
        <v>-7.8474514118078473E-2</v>
      </c>
      <c r="O20" s="147">
        <f>SUM(O9:O19)</f>
        <v>3057</v>
      </c>
      <c r="P20" s="147">
        <f>SUM(P9:P19)</f>
        <v>3247</v>
      </c>
      <c r="Q20" s="147">
        <f t="shared" si="4"/>
        <v>190</v>
      </c>
      <c r="R20" s="148">
        <f t="shared" si="8"/>
        <v>6.2152437029767749E-2</v>
      </c>
      <c r="S20" s="147">
        <f>SUM(S9:S19)</f>
        <v>2078</v>
      </c>
      <c r="T20" s="147">
        <f>SUM(T9:T19)</f>
        <v>2131</v>
      </c>
      <c r="U20" s="147">
        <f t="shared" si="5"/>
        <v>53</v>
      </c>
      <c r="V20" s="148">
        <f t="shared" si="9"/>
        <v>2.5505293551491819E-2</v>
      </c>
      <c r="W20" s="147">
        <f>SUM(W9:W19)</f>
        <v>14073</v>
      </c>
      <c r="X20" s="147">
        <f>SUM(X9:X19)</f>
        <v>14276</v>
      </c>
      <c r="Y20" s="147">
        <f t="shared" si="12"/>
        <v>203</v>
      </c>
      <c r="Z20" s="149">
        <f t="shared" si="13"/>
        <v>1.4424785049385347E-2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tabSelected="1" zoomScale="89" zoomScaleNormal="89" workbookViewId="0">
      <selection activeCell="V24" sqref="V24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7.85546875" style="3" customWidth="1"/>
    <col min="5" max="5" width="8" style="3" customWidth="1"/>
    <col min="6" max="6" width="4.7109375" style="3" customWidth="1"/>
    <col min="7" max="7" width="8.5703125" style="3" customWidth="1"/>
    <col min="8" max="8" width="8.140625" style="3" customWidth="1"/>
    <col min="9" max="9" width="7.85546875" style="3" customWidth="1"/>
    <col min="10" max="10" width="4.42578125" style="3" customWidth="1"/>
    <col min="11" max="11" width="8" style="3" customWidth="1"/>
    <col min="12" max="12" width="8.140625" style="3" customWidth="1"/>
    <col min="13" max="13" width="7.7109375" style="3" customWidth="1"/>
    <col min="14" max="14" width="5.7109375" style="3" customWidth="1"/>
    <col min="15" max="15" width="8.42578125" style="3" customWidth="1"/>
    <col min="16" max="16" width="7.85546875" style="3" customWidth="1"/>
    <col min="17" max="17" width="8" style="3" customWidth="1"/>
    <col min="18" max="18" width="4.5703125" style="3" customWidth="1"/>
    <col min="19" max="19" width="8" style="3" customWidth="1"/>
    <col min="20" max="20" width="7.85546875" style="3" customWidth="1"/>
    <col min="21" max="21" width="7.5703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.14062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38" t="s">
        <v>75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6"/>
      <c r="Y4" s="236"/>
      <c r="Z4" s="236"/>
      <c r="AA4" s="237"/>
    </row>
    <row r="5" spans="1:27" s="10" customFormat="1" ht="15" customHeight="1">
      <c r="A5" s="59"/>
      <c r="B5" s="55" t="s">
        <v>0</v>
      </c>
      <c r="C5" s="56" t="s">
        <v>46</v>
      </c>
      <c r="D5" s="229" t="s">
        <v>15</v>
      </c>
      <c r="E5" s="229"/>
      <c r="F5" s="229"/>
      <c r="G5" s="229"/>
      <c r="H5" s="229" t="s">
        <v>50</v>
      </c>
      <c r="I5" s="229"/>
      <c r="J5" s="229" t="s">
        <v>16</v>
      </c>
      <c r="K5" s="229"/>
      <c r="L5" s="229" t="s">
        <v>16</v>
      </c>
      <c r="M5" s="229"/>
      <c r="N5" s="229" t="s">
        <v>16</v>
      </c>
      <c r="O5" s="229"/>
      <c r="P5" s="229" t="s">
        <v>17</v>
      </c>
      <c r="Q5" s="229"/>
      <c r="R5" s="229"/>
      <c r="S5" s="229"/>
      <c r="T5" s="229" t="s">
        <v>18</v>
      </c>
      <c r="U5" s="229"/>
      <c r="V5" s="229"/>
      <c r="W5" s="229"/>
      <c r="X5" s="229" t="s">
        <v>14</v>
      </c>
      <c r="Y5" s="229"/>
      <c r="Z5" s="229"/>
      <c r="AA5" s="230"/>
    </row>
    <row r="6" spans="1:27" s="10" customFormat="1">
      <c r="A6" s="59"/>
      <c r="B6" s="55" t="s">
        <v>1</v>
      </c>
      <c r="C6" s="56" t="s">
        <v>47</v>
      </c>
      <c r="D6" s="55" t="s">
        <v>164</v>
      </c>
      <c r="E6" s="55" t="s">
        <v>170</v>
      </c>
      <c r="F6" s="229" t="s">
        <v>22</v>
      </c>
      <c r="G6" s="229"/>
      <c r="H6" s="55" t="s">
        <v>164</v>
      </c>
      <c r="I6" s="55" t="s">
        <v>170</v>
      </c>
      <c r="J6" s="229" t="s">
        <v>22</v>
      </c>
      <c r="K6" s="229"/>
      <c r="L6" s="55" t="s">
        <v>164</v>
      </c>
      <c r="M6" s="55" t="s">
        <v>170</v>
      </c>
      <c r="N6" s="229" t="s">
        <v>22</v>
      </c>
      <c r="O6" s="229"/>
      <c r="P6" s="55" t="s">
        <v>164</v>
      </c>
      <c r="Q6" s="55" t="s">
        <v>170</v>
      </c>
      <c r="R6" s="229" t="s">
        <v>22</v>
      </c>
      <c r="S6" s="229"/>
      <c r="T6" s="55" t="s">
        <v>164</v>
      </c>
      <c r="U6" s="55" t="s">
        <v>170</v>
      </c>
      <c r="V6" s="229" t="s">
        <v>22</v>
      </c>
      <c r="W6" s="229"/>
      <c r="X6" s="55" t="s">
        <v>164</v>
      </c>
      <c r="Y6" s="55" t="s">
        <v>170</v>
      </c>
      <c r="Z6" s="229" t="s">
        <v>22</v>
      </c>
      <c r="AA6" s="230"/>
    </row>
    <row r="7" spans="1:27" s="10" customFormat="1" ht="28.5" customHeight="1">
      <c r="A7" s="60" t="s">
        <v>2</v>
      </c>
      <c r="B7" s="102" t="s">
        <v>24</v>
      </c>
      <c r="C7" s="103">
        <f>Y7/Y20</f>
        <v>6.5844774446623703E-3</v>
      </c>
      <c r="D7" s="77">
        <v>25</v>
      </c>
      <c r="E7" s="77">
        <v>25</v>
      </c>
      <c r="F7" s="117">
        <f t="shared" ref="F7:F20" si="0">E7-D7</f>
        <v>0</v>
      </c>
      <c r="G7" s="118">
        <f t="shared" ref="G7:G20" si="1">F7/D7</f>
        <v>0</v>
      </c>
      <c r="H7" s="77">
        <v>14</v>
      </c>
      <c r="I7" s="77">
        <v>16</v>
      </c>
      <c r="J7" s="119">
        <f>I7-H7</f>
        <v>2</v>
      </c>
      <c r="K7" s="118">
        <f>J7/H7</f>
        <v>0.14285714285714285</v>
      </c>
      <c r="L7" s="77">
        <v>7</v>
      </c>
      <c r="M7" s="77">
        <v>8</v>
      </c>
      <c r="N7" s="119"/>
      <c r="O7" s="118"/>
      <c r="P7" s="77">
        <v>29</v>
      </c>
      <c r="Q7" s="77">
        <v>33</v>
      </c>
      <c r="R7" s="119">
        <f>Q7-P7</f>
        <v>4</v>
      </c>
      <c r="S7" s="118">
        <f>R7/P7</f>
        <v>0.13793103448275862</v>
      </c>
      <c r="T7" s="77">
        <v>13</v>
      </c>
      <c r="U7" s="77">
        <v>12</v>
      </c>
      <c r="V7" s="119">
        <f>U7-T7</f>
        <v>-1</v>
      </c>
      <c r="W7" s="118">
        <f>V7/T7</f>
        <v>-7.6923076923076927E-2</v>
      </c>
      <c r="X7" s="119">
        <f>D7+H7+L7+P7+T7</f>
        <v>88</v>
      </c>
      <c r="Y7" s="119">
        <f>E7+I7+M7+Q7+U7</f>
        <v>94</v>
      </c>
      <c r="Z7" s="119">
        <f>Y7-X7</f>
        <v>6</v>
      </c>
      <c r="AA7" s="120">
        <f>Z7/X7</f>
        <v>6.8181818181818177E-2</v>
      </c>
    </row>
    <row r="8" spans="1:27" s="10" customFormat="1" ht="13.5" customHeight="1">
      <c r="A8" s="60" t="s">
        <v>29</v>
      </c>
      <c r="B8" s="102" t="s">
        <v>25</v>
      </c>
      <c r="C8" s="103">
        <f>Y8/Y20</f>
        <v>1.1207621182404036E-3</v>
      </c>
      <c r="D8" s="77">
        <v>3</v>
      </c>
      <c r="E8" s="77">
        <v>3</v>
      </c>
      <c r="F8" s="117">
        <f t="shared" si="0"/>
        <v>0</v>
      </c>
      <c r="G8" s="118">
        <f t="shared" si="1"/>
        <v>0</v>
      </c>
      <c r="H8" s="77">
        <v>6</v>
      </c>
      <c r="I8" s="77">
        <v>4</v>
      </c>
      <c r="J8" s="119"/>
      <c r="K8" s="118"/>
      <c r="L8" s="77">
        <v>5</v>
      </c>
      <c r="M8" s="77">
        <v>5</v>
      </c>
      <c r="N8" s="119"/>
      <c r="O8" s="118"/>
      <c r="P8" s="77">
        <v>2</v>
      </c>
      <c r="Q8" s="77">
        <v>2</v>
      </c>
      <c r="R8" s="119">
        <f t="shared" ref="R8:R19" si="2">Q8-P8</f>
        <v>0</v>
      </c>
      <c r="S8" s="118">
        <f t="shared" ref="S8:S19" si="3">R8/P8</f>
        <v>0</v>
      </c>
      <c r="T8" s="77">
        <v>2</v>
      </c>
      <c r="U8" s="77">
        <v>2</v>
      </c>
      <c r="V8" s="119">
        <f t="shared" ref="V8:V19" si="4">U8-T8</f>
        <v>0</v>
      </c>
      <c r="W8" s="118">
        <f t="shared" ref="W8:W19" si="5">V8/T8</f>
        <v>0</v>
      </c>
      <c r="X8" s="119">
        <f t="shared" ref="X8:Y20" si="6">D8+H8+L8+P8+T8</f>
        <v>18</v>
      </c>
      <c r="Y8" s="119">
        <f t="shared" si="6"/>
        <v>16</v>
      </c>
      <c r="Z8" s="119">
        <f t="shared" ref="Z8:Z19" si="7">Y8-X8</f>
        <v>-2</v>
      </c>
      <c r="AA8" s="120">
        <f t="shared" ref="AA8:AA19" si="8">Z8/X8</f>
        <v>-0.1111111111111111</v>
      </c>
    </row>
    <row r="9" spans="1:27" s="10" customFormat="1" ht="15">
      <c r="A9" s="60" t="s">
        <v>3</v>
      </c>
      <c r="B9" s="102" t="s">
        <v>4</v>
      </c>
      <c r="C9" s="103">
        <f>Y9/Y20</f>
        <v>5.7088820397870554E-2</v>
      </c>
      <c r="D9" s="77">
        <v>331</v>
      </c>
      <c r="E9" s="77">
        <v>332</v>
      </c>
      <c r="F9" s="117">
        <f t="shared" si="0"/>
        <v>1</v>
      </c>
      <c r="G9" s="118">
        <f t="shared" si="1"/>
        <v>3.0211480362537764E-3</v>
      </c>
      <c r="H9" s="77">
        <v>137</v>
      </c>
      <c r="I9" s="77">
        <v>151</v>
      </c>
      <c r="J9" s="119">
        <f t="shared" ref="J9:J19" si="9">I9-H9</f>
        <v>14</v>
      </c>
      <c r="K9" s="118">
        <f t="shared" ref="K9:K19" si="10">J9/H9</f>
        <v>0.10218978102189781</v>
      </c>
      <c r="L9" s="77">
        <v>56</v>
      </c>
      <c r="M9" s="77">
        <v>52</v>
      </c>
      <c r="N9" s="119">
        <f t="shared" ref="N9:N20" si="11">M9-L9</f>
        <v>-4</v>
      </c>
      <c r="O9" s="118">
        <f t="shared" ref="O9:O19" si="12">N9/L9</f>
        <v>-7.1428571428571425E-2</v>
      </c>
      <c r="P9" s="77">
        <v>214</v>
      </c>
      <c r="Q9" s="77">
        <v>223</v>
      </c>
      <c r="R9" s="119">
        <f t="shared" si="2"/>
        <v>9</v>
      </c>
      <c r="S9" s="118">
        <f t="shared" si="3"/>
        <v>4.2056074766355138E-2</v>
      </c>
      <c r="T9" s="77">
        <v>56</v>
      </c>
      <c r="U9" s="77">
        <v>57</v>
      </c>
      <c r="V9" s="119">
        <f t="shared" si="4"/>
        <v>1</v>
      </c>
      <c r="W9" s="118">
        <f t="shared" si="5"/>
        <v>1.7857142857142856E-2</v>
      </c>
      <c r="X9" s="119">
        <f t="shared" si="6"/>
        <v>794</v>
      </c>
      <c r="Y9" s="119">
        <f t="shared" si="6"/>
        <v>815</v>
      </c>
      <c r="Z9" s="119">
        <f t="shared" si="7"/>
        <v>21</v>
      </c>
      <c r="AA9" s="120">
        <f t="shared" si="8"/>
        <v>2.6448362720403022E-2</v>
      </c>
    </row>
    <row r="10" spans="1:27" s="10" customFormat="1" ht="51" customHeight="1">
      <c r="A10" s="60" t="s">
        <v>68</v>
      </c>
      <c r="B10" s="102" t="s">
        <v>69</v>
      </c>
      <c r="C10" s="103">
        <f>Y10/Y20</f>
        <v>5.6038105912020178E-4</v>
      </c>
      <c r="D10" s="77">
        <v>5</v>
      </c>
      <c r="E10" s="77">
        <v>6</v>
      </c>
      <c r="F10" s="117">
        <f t="shared" si="0"/>
        <v>1</v>
      </c>
      <c r="G10" s="118">
        <f t="shared" si="1"/>
        <v>0.2</v>
      </c>
      <c r="H10" s="77"/>
      <c r="I10" s="77"/>
      <c r="J10" s="119"/>
      <c r="K10" s="118"/>
      <c r="L10" s="77"/>
      <c r="M10" s="77"/>
      <c r="N10" s="119"/>
      <c r="O10" s="118"/>
      <c r="P10" s="77">
        <v>1</v>
      </c>
      <c r="Q10" s="77">
        <v>2</v>
      </c>
      <c r="R10" s="119"/>
      <c r="S10" s="118"/>
      <c r="T10" s="77"/>
      <c r="U10" s="77"/>
      <c r="V10" s="119"/>
      <c r="W10" s="118"/>
      <c r="X10" s="119">
        <f t="shared" si="6"/>
        <v>6</v>
      </c>
      <c r="Y10" s="119">
        <f t="shared" si="6"/>
        <v>8</v>
      </c>
      <c r="Z10" s="119">
        <f t="shared" si="7"/>
        <v>2</v>
      </c>
      <c r="AA10" s="120">
        <f t="shared" si="8"/>
        <v>0.33333333333333331</v>
      </c>
    </row>
    <row r="11" spans="1:27" s="10" customFormat="1" ht="78.599999999999994" customHeight="1">
      <c r="A11" s="60" t="s">
        <v>5</v>
      </c>
      <c r="B11" s="102" t="s">
        <v>31</v>
      </c>
      <c r="C11" s="103">
        <f>Y11/Y20</f>
        <v>2.8719529279910339E-3</v>
      </c>
      <c r="D11" s="77">
        <v>15</v>
      </c>
      <c r="E11" s="77">
        <v>14</v>
      </c>
      <c r="F11" s="117">
        <f t="shared" si="0"/>
        <v>-1</v>
      </c>
      <c r="G11" s="118">
        <f t="shared" si="1"/>
        <v>-6.6666666666666666E-2</v>
      </c>
      <c r="H11" s="77">
        <v>15</v>
      </c>
      <c r="I11" s="77">
        <v>15</v>
      </c>
      <c r="J11" s="119">
        <f t="shared" si="9"/>
        <v>0</v>
      </c>
      <c r="K11" s="118">
        <f t="shared" si="10"/>
        <v>0</v>
      </c>
      <c r="L11" s="77">
        <v>1</v>
      </c>
      <c r="M11" s="77">
        <v>1</v>
      </c>
      <c r="N11" s="119">
        <f t="shared" si="11"/>
        <v>0</v>
      </c>
      <c r="O11" s="118">
        <f t="shared" si="12"/>
        <v>0</v>
      </c>
      <c r="P11" s="77">
        <v>7</v>
      </c>
      <c r="Q11" s="77">
        <v>7</v>
      </c>
      <c r="R11" s="119">
        <f t="shared" si="2"/>
        <v>0</v>
      </c>
      <c r="S11" s="118">
        <f t="shared" si="3"/>
        <v>0</v>
      </c>
      <c r="T11" s="77">
        <v>4</v>
      </c>
      <c r="U11" s="77">
        <v>4</v>
      </c>
      <c r="V11" s="119"/>
      <c r="W11" s="118"/>
      <c r="X11" s="119">
        <f t="shared" si="6"/>
        <v>42</v>
      </c>
      <c r="Y11" s="119">
        <f t="shared" si="6"/>
        <v>41</v>
      </c>
      <c r="Z11" s="119">
        <f t="shared" si="7"/>
        <v>-1</v>
      </c>
      <c r="AA11" s="120">
        <f t="shared" si="8"/>
        <v>-2.3809523809523808E-2</v>
      </c>
    </row>
    <row r="12" spans="1:27" s="10" customFormat="1" ht="15">
      <c r="A12" s="60" t="s">
        <v>6</v>
      </c>
      <c r="B12" s="102" t="s">
        <v>7</v>
      </c>
      <c r="C12" s="103">
        <f>Y12/Y20</f>
        <v>5.4427010367049597E-2</v>
      </c>
      <c r="D12" s="77">
        <v>235</v>
      </c>
      <c r="E12" s="77">
        <v>238</v>
      </c>
      <c r="F12" s="117">
        <f t="shared" si="0"/>
        <v>3</v>
      </c>
      <c r="G12" s="118">
        <f t="shared" si="1"/>
        <v>1.276595744680851E-2</v>
      </c>
      <c r="H12" s="77">
        <v>88</v>
      </c>
      <c r="I12" s="77">
        <v>96</v>
      </c>
      <c r="J12" s="119">
        <f t="shared" si="9"/>
        <v>8</v>
      </c>
      <c r="K12" s="118">
        <f t="shared" si="10"/>
        <v>9.0909090909090912E-2</v>
      </c>
      <c r="L12" s="77">
        <v>66</v>
      </c>
      <c r="M12" s="77">
        <v>66</v>
      </c>
      <c r="N12" s="119">
        <f t="shared" si="11"/>
        <v>0</v>
      </c>
      <c r="O12" s="118">
        <f t="shared" si="12"/>
        <v>0</v>
      </c>
      <c r="P12" s="77">
        <v>219</v>
      </c>
      <c r="Q12" s="77">
        <v>238</v>
      </c>
      <c r="R12" s="119">
        <f t="shared" si="2"/>
        <v>19</v>
      </c>
      <c r="S12" s="118">
        <f t="shared" si="3"/>
        <v>8.6757990867579904E-2</v>
      </c>
      <c r="T12" s="77">
        <v>131</v>
      </c>
      <c r="U12" s="77">
        <v>139</v>
      </c>
      <c r="V12" s="119">
        <f t="shared" si="4"/>
        <v>8</v>
      </c>
      <c r="W12" s="118">
        <f t="shared" si="5"/>
        <v>6.1068702290076333E-2</v>
      </c>
      <c r="X12" s="119">
        <f t="shared" si="6"/>
        <v>739</v>
      </c>
      <c r="Y12" s="119">
        <f t="shared" si="6"/>
        <v>777</v>
      </c>
      <c r="Z12" s="119">
        <f t="shared" si="7"/>
        <v>38</v>
      </c>
      <c r="AA12" s="120">
        <f t="shared" si="8"/>
        <v>5.142083897158322E-2</v>
      </c>
    </row>
    <row r="13" spans="1:27" s="10" customFormat="1" ht="15">
      <c r="A13" s="60" t="s">
        <v>8</v>
      </c>
      <c r="B13" s="102" t="s">
        <v>9</v>
      </c>
      <c r="C13" s="103">
        <f>Y13/Y20</f>
        <v>0.18744746427570749</v>
      </c>
      <c r="D13" s="77">
        <v>785</v>
      </c>
      <c r="E13" s="77">
        <v>820</v>
      </c>
      <c r="F13" s="117">
        <f t="shared" si="0"/>
        <v>35</v>
      </c>
      <c r="G13" s="118">
        <f t="shared" si="1"/>
        <v>4.4585987261146494E-2</v>
      </c>
      <c r="H13" s="77">
        <v>456</v>
      </c>
      <c r="I13" s="77">
        <v>483</v>
      </c>
      <c r="J13" s="119">
        <f t="shared" si="9"/>
        <v>27</v>
      </c>
      <c r="K13" s="118">
        <f t="shared" si="10"/>
        <v>5.921052631578947E-2</v>
      </c>
      <c r="L13" s="77">
        <v>317</v>
      </c>
      <c r="M13" s="77">
        <v>318</v>
      </c>
      <c r="N13" s="119">
        <f t="shared" si="11"/>
        <v>1</v>
      </c>
      <c r="O13" s="118">
        <f t="shared" si="12"/>
        <v>3.1545741324921135E-3</v>
      </c>
      <c r="P13" s="77">
        <v>700</v>
      </c>
      <c r="Q13" s="77">
        <v>745</v>
      </c>
      <c r="R13" s="119">
        <f t="shared" si="2"/>
        <v>45</v>
      </c>
      <c r="S13" s="118">
        <f t="shared" si="3"/>
        <v>6.4285714285714279E-2</v>
      </c>
      <c r="T13" s="77">
        <v>297</v>
      </c>
      <c r="U13" s="77">
        <v>310</v>
      </c>
      <c r="V13" s="119">
        <f t="shared" si="4"/>
        <v>13</v>
      </c>
      <c r="W13" s="118">
        <f t="shared" si="5"/>
        <v>4.3771043771043773E-2</v>
      </c>
      <c r="X13" s="119">
        <f t="shared" si="6"/>
        <v>2555</v>
      </c>
      <c r="Y13" s="119">
        <f t="shared" si="6"/>
        <v>2676</v>
      </c>
      <c r="Z13" s="119">
        <f t="shared" si="7"/>
        <v>121</v>
      </c>
      <c r="AA13" s="120">
        <f t="shared" si="8"/>
        <v>4.7358121330724069E-2</v>
      </c>
    </row>
    <row r="14" spans="1:27" s="10" customFormat="1" ht="26.25">
      <c r="A14" s="60" t="s">
        <v>10</v>
      </c>
      <c r="B14" s="102" t="s">
        <v>26</v>
      </c>
      <c r="C14" s="103">
        <f>Y14/Y20</f>
        <v>5.0084057158868031E-2</v>
      </c>
      <c r="D14" s="77">
        <v>96</v>
      </c>
      <c r="E14" s="77">
        <v>98</v>
      </c>
      <c r="F14" s="117">
        <f t="shared" si="0"/>
        <v>2</v>
      </c>
      <c r="G14" s="118">
        <f t="shared" si="1"/>
        <v>2.0833333333333332E-2</v>
      </c>
      <c r="H14" s="77">
        <v>228</v>
      </c>
      <c r="I14" s="77">
        <v>225</v>
      </c>
      <c r="J14" s="119">
        <f t="shared" si="9"/>
        <v>-3</v>
      </c>
      <c r="K14" s="118">
        <f t="shared" si="10"/>
        <v>-1.3157894736842105E-2</v>
      </c>
      <c r="L14" s="77">
        <v>99</v>
      </c>
      <c r="M14" s="77">
        <v>96</v>
      </c>
      <c r="N14" s="119"/>
      <c r="O14" s="118"/>
      <c r="P14" s="77">
        <v>139</v>
      </c>
      <c r="Q14" s="77">
        <v>151</v>
      </c>
      <c r="R14" s="119">
        <f t="shared" si="2"/>
        <v>12</v>
      </c>
      <c r="S14" s="118">
        <f t="shared" si="3"/>
        <v>8.6330935251798566E-2</v>
      </c>
      <c r="T14" s="77">
        <v>145</v>
      </c>
      <c r="U14" s="77">
        <v>145</v>
      </c>
      <c r="V14" s="119">
        <f t="shared" si="4"/>
        <v>0</v>
      </c>
      <c r="W14" s="118">
        <f t="shared" si="5"/>
        <v>0</v>
      </c>
      <c r="X14" s="119">
        <f t="shared" si="6"/>
        <v>707</v>
      </c>
      <c r="Y14" s="119">
        <f t="shared" si="6"/>
        <v>715</v>
      </c>
      <c r="Z14" s="119">
        <f t="shared" si="7"/>
        <v>8</v>
      </c>
      <c r="AA14" s="120">
        <f t="shared" si="8"/>
        <v>1.1315417256011316E-2</v>
      </c>
    </row>
    <row r="15" spans="1:27" s="10" customFormat="1" ht="36.75" customHeight="1">
      <c r="A15" s="60" t="s">
        <v>30</v>
      </c>
      <c r="B15" s="102" t="s">
        <v>27</v>
      </c>
      <c r="C15" s="103">
        <f>Y15/Y20</f>
        <v>0.25791538246007284</v>
      </c>
      <c r="D15" s="77">
        <v>282</v>
      </c>
      <c r="E15" s="77">
        <v>285</v>
      </c>
      <c r="F15" s="117">
        <f t="shared" si="0"/>
        <v>3</v>
      </c>
      <c r="G15" s="118">
        <f t="shared" si="1"/>
        <v>1.0638297872340425E-2</v>
      </c>
      <c r="H15" s="77">
        <v>743</v>
      </c>
      <c r="I15" s="77">
        <v>674</v>
      </c>
      <c r="J15" s="119">
        <f t="shared" si="9"/>
        <v>-69</v>
      </c>
      <c r="K15" s="118">
        <f t="shared" si="10"/>
        <v>-9.2866756393001348E-2</v>
      </c>
      <c r="L15" s="77">
        <v>1759</v>
      </c>
      <c r="M15" s="77">
        <v>1570</v>
      </c>
      <c r="N15" s="119">
        <f t="shared" si="11"/>
        <v>-189</v>
      </c>
      <c r="O15" s="118">
        <f t="shared" si="12"/>
        <v>-0.10744741330301308</v>
      </c>
      <c r="P15" s="77">
        <v>420</v>
      </c>
      <c r="Q15" s="77">
        <v>435</v>
      </c>
      <c r="R15" s="119">
        <f t="shared" si="2"/>
        <v>15</v>
      </c>
      <c r="S15" s="118">
        <f t="shared" si="3"/>
        <v>3.5714285714285712E-2</v>
      </c>
      <c r="T15" s="77">
        <v>727</v>
      </c>
      <c r="U15" s="77">
        <v>718</v>
      </c>
      <c r="V15" s="119">
        <f t="shared" si="4"/>
        <v>-9</v>
      </c>
      <c r="W15" s="118">
        <f t="shared" si="5"/>
        <v>-1.2379642365887207E-2</v>
      </c>
      <c r="X15" s="119">
        <f t="shared" si="6"/>
        <v>3931</v>
      </c>
      <c r="Y15" s="119">
        <f t="shared" si="6"/>
        <v>3682</v>
      </c>
      <c r="Z15" s="119">
        <f t="shared" si="7"/>
        <v>-249</v>
      </c>
      <c r="AA15" s="120">
        <f t="shared" si="8"/>
        <v>-6.3342660900534212E-2</v>
      </c>
    </row>
    <row r="16" spans="1:27" s="10" customFormat="1" ht="27" customHeight="1">
      <c r="A16" s="60" t="s">
        <v>36</v>
      </c>
      <c r="B16" s="102" t="s">
        <v>37</v>
      </c>
      <c r="C16" s="103">
        <f>Y16/Y20</f>
        <v>1.9683384701597088E-2</v>
      </c>
      <c r="D16" s="77">
        <v>154</v>
      </c>
      <c r="E16" s="77">
        <v>160</v>
      </c>
      <c r="F16" s="117">
        <f t="shared" si="0"/>
        <v>6</v>
      </c>
      <c r="G16" s="118">
        <f t="shared" si="1"/>
        <v>3.896103896103896E-2</v>
      </c>
      <c r="H16" s="77">
        <v>32</v>
      </c>
      <c r="I16" s="77">
        <v>39</v>
      </c>
      <c r="J16" s="119">
        <f t="shared" si="9"/>
        <v>7</v>
      </c>
      <c r="K16" s="118">
        <f t="shared" si="10"/>
        <v>0.21875</v>
      </c>
      <c r="L16" s="77">
        <v>16</v>
      </c>
      <c r="M16" s="77">
        <v>15</v>
      </c>
      <c r="N16" s="119">
        <f t="shared" si="11"/>
        <v>-1</v>
      </c>
      <c r="O16" s="118">
        <f t="shared" si="12"/>
        <v>-6.25E-2</v>
      </c>
      <c r="P16" s="77">
        <v>54</v>
      </c>
      <c r="Q16" s="77">
        <v>58</v>
      </c>
      <c r="R16" s="119">
        <f t="shared" si="2"/>
        <v>4</v>
      </c>
      <c r="S16" s="118">
        <f t="shared" si="3"/>
        <v>7.407407407407407E-2</v>
      </c>
      <c r="T16" s="77">
        <v>9</v>
      </c>
      <c r="U16" s="77">
        <v>9</v>
      </c>
      <c r="V16" s="119">
        <f t="shared" si="4"/>
        <v>0</v>
      </c>
      <c r="W16" s="118">
        <f t="shared" si="5"/>
        <v>0</v>
      </c>
      <c r="X16" s="119">
        <f t="shared" si="6"/>
        <v>265</v>
      </c>
      <c r="Y16" s="119">
        <f t="shared" si="6"/>
        <v>281</v>
      </c>
      <c r="Z16" s="119">
        <f t="shared" si="7"/>
        <v>16</v>
      </c>
      <c r="AA16" s="120">
        <f t="shared" si="8"/>
        <v>6.0377358490566038E-2</v>
      </c>
    </row>
    <row r="17" spans="1:27" s="10" customFormat="1" ht="39">
      <c r="A17" s="60" t="s">
        <v>11</v>
      </c>
      <c r="B17" s="102" t="s">
        <v>32</v>
      </c>
      <c r="C17" s="103">
        <f>Y17/Y20</f>
        <v>5.8769963575231156E-2</v>
      </c>
      <c r="D17" s="77">
        <v>381</v>
      </c>
      <c r="E17" s="77">
        <v>386</v>
      </c>
      <c r="F17" s="117">
        <f t="shared" si="0"/>
        <v>5</v>
      </c>
      <c r="G17" s="118">
        <f t="shared" si="1"/>
        <v>1.3123359580052493E-2</v>
      </c>
      <c r="H17" s="77">
        <v>108</v>
      </c>
      <c r="I17" s="77">
        <v>109</v>
      </c>
      <c r="J17" s="119">
        <f t="shared" si="9"/>
        <v>1</v>
      </c>
      <c r="K17" s="118">
        <f t="shared" si="10"/>
        <v>9.2592592592592587E-3</v>
      </c>
      <c r="L17" s="77">
        <v>18</v>
      </c>
      <c r="M17" s="77">
        <v>18</v>
      </c>
      <c r="N17" s="119">
        <f t="shared" si="11"/>
        <v>0</v>
      </c>
      <c r="O17" s="118">
        <f t="shared" si="12"/>
        <v>0</v>
      </c>
      <c r="P17" s="77">
        <v>235</v>
      </c>
      <c r="Q17" s="77">
        <v>244</v>
      </c>
      <c r="R17" s="119">
        <f t="shared" si="2"/>
        <v>9</v>
      </c>
      <c r="S17" s="118">
        <f t="shared" si="3"/>
        <v>3.8297872340425532E-2</v>
      </c>
      <c r="T17" s="77">
        <v>84</v>
      </c>
      <c r="U17" s="77">
        <v>82</v>
      </c>
      <c r="V17" s="119">
        <f t="shared" si="4"/>
        <v>-2</v>
      </c>
      <c r="W17" s="118">
        <f t="shared" si="5"/>
        <v>-2.3809523809523808E-2</v>
      </c>
      <c r="X17" s="119">
        <f t="shared" si="6"/>
        <v>826</v>
      </c>
      <c r="Y17" s="119">
        <f t="shared" si="6"/>
        <v>839</v>
      </c>
      <c r="Z17" s="119">
        <f t="shared" si="7"/>
        <v>13</v>
      </c>
      <c r="AA17" s="120">
        <f t="shared" si="8"/>
        <v>1.5738498789346248E-2</v>
      </c>
    </row>
    <row r="18" spans="1:27" s="10" customFormat="1" ht="15">
      <c r="A18" s="61"/>
      <c r="B18" s="104" t="s">
        <v>28</v>
      </c>
      <c r="C18" s="103">
        <f>Y18/Y20</f>
        <v>0.22709442420846176</v>
      </c>
      <c r="D18" s="77">
        <v>1075</v>
      </c>
      <c r="E18" s="77">
        <v>1148</v>
      </c>
      <c r="F18" s="117">
        <f t="shared" si="0"/>
        <v>73</v>
      </c>
      <c r="G18" s="118">
        <f t="shared" si="1"/>
        <v>6.790697674418604E-2</v>
      </c>
      <c r="H18" s="77">
        <v>533</v>
      </c>
      <c r="I18" s="77">
        <v>558</v>
      </c>
      <c r="J18" s="119">
        <f t="shared" si="9"/>
        <v>25</v>
      </c>
      <c r="K18" s="118">
        <f t="shared" si="10"/>
        <v>4.6904315196998121E-2</v>
      </c>
      <c r="L18" s="77">
        <v>348</v>
      </c>
      <c r="M18" s="77">
        <v>328</v>
      </c>
      <c r="N18" s="119">
        <f t="shared" si="11"/>
        <v>-20</v>
      </c>
      <c r="O18" s="118">
        <f t="shared" si="12"/>
        <v>-5.7471264367816091E-2</v>
      </c>
      <c r="P18" s="77">
        <v>738</v>
      </c>
      <c r="Q18" s="77">
        <v>800</v>
      </c>
      <c r="R18" s="119">
        <f t="shared" si="2"/>
        <v>62</v>
      </c>
      <c r="S18" s="118">
        <f t="shared" si="3"/>
        <v>8.4010840108401083E-2</v>
      </c>
      <c r="T18" s="77">
        <v>371</v>
      </c>
      <c r="U18" s="77">
        <v>408</v>
      </c>
      <c r="V18" s="119">
        <f t="shared" si="4"/>
        <v>37</v>
      </c>
      <c r="W18" s="118">
        <f t="shared" si="5"/>
        <v>9.9730458221024262E-2</v>
      </c>
      <c r="X18" s="119">
        <f t="shared" si="6"/>
        <v>3065</v>
      </c>
      <c r="Y18" s="119">
        <f t="shared" si="6"/>
        <v>3242</v>
      </c>
      <c r="Z18" s="119">
        <f t="shared" si="7"/>
        <v>177</v>
      </c>
      <c r="AA18" s="120">
        <f t="shared" si="8"/>
        <v>5.7748776508972269E-2</v>
      </c>
    </row>
    <row r="19" spans="1:27" s="10" customFormat="1" ht="15">
      <c r="A19" s="60" t="s">
        <v>12</v>
      </c>
      <c r="B19" s="105" t="s">
        <v>13</v>
      </c>
      <c r="C19" s="130">
        <f>Y19/Y20</f>
        <v>7.6351919305127483E-2</v>
      </c>
      <c r="D19" s="205">
        <v>323</v>
      </c>
      <c r="E19" s="204">
        <v>348</v>
      </c>
      <c r="F19" s="206">
        <f t="shared" si="0"/>
        <v>25</v>
      </c>
      <c r="G19" s="192">
        <f t="shared" si="1"/>
        <v>7.7399380804953566E-2</v>
      </c>
      <c r="H19" s="205">
        <v>141</v>
      </c>
      <c r="I19" s="204">
        <v>152</v>
      </c>
      <c r="J19" s="193">
        <f t="shared" si="9"/>
        <v>11</v>
      </c>
      <c r="K19" s="192">
        <f t="shared" si="10"/>
        <v>7.8014184397163122E-2</v>
      </c>
      <c r="L19" s="205">
        <v>35</v>
      </c>
      <c r="M19" s="204">
        <v>36</v>
      </c>
      <c r="N19" s="193">
        <f t="shared" si="11"/>
        <v>1</v>
      </c>
      <c r="O19" s="192">
        <f t="shared" si="12"/>
        <v>2.8571428571428571E-2</v>
      </c>
      <c r="P19" s="205">
        <v>299</v>
      </c>
      <c r="Q19" s="204">
        <v>309</v>
      </c>
      <c r="R19" s="193">
        <f t="shared" si="2"/>
        <v>10</v>
      </c>
      <c r="S19" s="192">
        <f t="shared" si="3"/>
        <v>3.3444816053511704E-2</v>
      </c>
      <c r="T19" s="205">
        <v>239</v>
      </c>
      <c r="U19" s="204">
        <v>245</v>
      </c>
      <c r="V19" s="193">
        <f t="shared" si="4"/>
        <v>6</v>
      </c>
      <c r="W19" s="192">
        <f t="shared" si="5"/>
        <v>2.5104602510460251E-2</v>
      </c>
      <c r="X19" s="119">
        <f t="shared" si="6"/>
        <v>1037</v>
      </c>
      <c r="Y19" s="119">
        <f t="shared" si="6"/>
        <v>1090</v>
      </c>
      <c r="Z19" s="119">
        <f t="shared" si="7"/>
        <v>53</v>
      </c>
      <c r="AA19" s="120">
        <f t="shared" si="8"/>
        <v>5.1108968177434912E-2</v>
      </c>
    </row>
    <row r="20" spans="1:27" s="10" customFormat="1" ht="13.5" thickBot="1">
      <c r="A20" s="62"/>
      <c r="B20" s="63" t="s">
        <v>14</v>
      </c>
      <c r="C20" s="64">
        <f>Y20/Y20</f>
        <v>1</v>
      </c>
      <c r="D20" s="111">
        <f>SUM(D7:D19)</f>
        <v>3710</v>
      </c>
      <c r="E20" s="111">
        <f>SUM(E7:E19)</f>
        <v>3863</v>
      </c>
      <c r="F20" s="112">
        <f t="shared" si="0"/>
        <v>153</v>
      </c>
      <c r="G20" s="113">
        <f t="shared" si="1"/>
        <v>4.1239892183288412E-2</v>
      </c>
      <c r="H20" s="111">
        <f>SUM(H7:H19)</f>
        <v>2501</v>
      </c>
      <c r="I20" s="111">
        <f>SUM(I7:I19)</f>
        <v>2522</v>
      </c>
      <c r="J20" s="112">
        <f>I20-H20</f>
        <v>21</v>
      </c>
      <c r="K20" s="114">
        <f>J20/H20</f>
        <v>8.3966413434626158E-3</v>
      </c>
      <c r="L20" s="111">
        <f>SUM(L7:L19)</f>
        <v>2727</v>
      </c>
      <c r="M20" s="111">
        <f>SUM(M7:M19)</f>
        <v>2513</v>
      </c>
      <c r="N20" s="112">
        <f t="shared" si="11"/>
        <v>-214</v>
      </c>
      <c r="O20" s="114">
        <f>N20/L20</f>
        <v>-7.8474514118078473E-2</v>
      </c>
      <c r="P20" s="111">
        <f>SUM(P7:P19)</f>
        <v>3057</v>
      </c>
      <c r="Q20" s="111">
        <f>SUM(Q7:Q19)</f>
        <v>3247</v>
      </c>
      <c r="R20" s="112">
        <f>Q20-P20</f>
        <v>190</v>
      </c>
      <c r="S20" s="114">
        <f>R20/P20</f>
        <v>6.2152437029767749E-2</v>
      </c>
      <c r="T20" s="111">
        <f>SUM(T7:T19)</f>
        <v>2078</v>
      </c>
      <c r="U20" s="111">
        <f>SUM(U7:U19)</f>
        <v>2131</v>
      </c>
      <c r="V20" s="112">
        <f>U20-T20</f>
        <v>53</v>
      </c>
      <c r="W20" s="114">
        <f>V20/T20</f>
        <v>2.5505293551491819E-2</v>
      </c>
      <c r="X20" s="115">
        <f>D20+H20+L20+P20+T20</f>
        <v>14073</v>
      </c>
      <c r="Y20" s="115">
        <f t="shared" si="6"/>
        <v>14276</v>
      </c>
      <c r="Z20" s="115">
        <f>Y20-X20</f>
        <v>203</v>
      </c>
      <c r="AA20" s="116">
        <f>Z20/X20</f>
        <v>1.4424785049385347E-2</v>
      </c>
    </row>
    <row r="21" spans="1:27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1"/>
  <sheetViews>
    <sheetView workbookViewId="0">
      <selection activeCell="G25" sqref="G25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6.7109375" customWidth="1"/>
    <col min="9" max="9" width="6.85546875" customWidth="1"/>
    <col min="10" max="10" width="7" customWidth="1"/>
    <col min="11" max="11" width="7.140625" customWidth="1"/>
    <col min="12" max="12" width="6.8554687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171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100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3.5" thickBot="1">
      <c r="B6" s="186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</row>
    <row r="7" spans="2:30" s="8" customFormat="1">
      <c r="B7" s="67"/>
      <c r="C7" s="240" t="s">
        <v>65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  <c r="AD7" s="8" t="s">
        <v>43</v>
      </c>
    </row>
    <row r="8" spans="2:30" s="8" customFormat="1">
      <c r="B8" s="68" t="s">
        <v>66</v>
      </c>
      <c r="C8" s="242" t="s">
        <v>53</v>
      </c>
      <c r="D8" s="242"/>
      <c r="E8" s="242" t="s">
        <v>54</v>
      </c>
      <c r="F8" s="242"/>
      <c r="G8" s="242" t="s">
        <v>55</v>
      </c>
      <c r="H8" s="242"/>
      <c r="I8" s="242" t="s">
        <v>56</v>
      </c>
      <c r="J8" s="242"/>
      <c r="K8" s="242" t="s">
        <v>57</v>
      </c>
      <c r="L8" s="242"/>
      <c r="M8" s="242" t="s">
        <v>19</v>
      </c>
      <c r="N8" s="243"/>
      <c r="AD8" s="8" t="s">
        <v>35</v>
      </c>
    </row>
    <row r="9" spans="2:30" s="8" customFormat="1">
      <c r="B9" s="69"/>
      <c r="C9" s="66" t="s">
        <v>34</v>
      </c>
      <c r="D9" s="66" t="s">
        <v>23</v>
      </c>
      <c r="E9" s="66" t="s">
        <v>34</v>
      </c>
      <c r="F9" s="66" t="s">
        <v>23</v>
      </c>
      <c r="G9" s="66" t="s">
        <v>34</v>
      </c>
      <c r="H9" s="66" t="s">
        <v>23</v>
      </c>
      <c r="I9" s="66" t="s">
        <v>34</v>
      </c>
      <c r="J9" s="66" t="s">
        <v>23</v>
      </c>
      <c r="K9" s="66" t="s">
        <v>34</v>
      </c>
      <c r="L9" s="66" t="s">
        <v>23</v>
      </c>
      <c r="M9" s="66" t="s">
        <v>34</v>
      </c>
      <c r="N9" s="70" t="s">
        <v>23</v>
      </c>
      <c r="AD9" s="28" t="s">
        <v>38</v>
      </c>
    </row>
    <row r="10" spans="2:30" s="8" customFormat="1">
      <c r="B10" s="189" t="s">
        <v>106</v>
      </c>
      <c r="C10" s="77">
        <v>2</v>
      </c>
      <c r="D10" s="50">
        <f>C10/C20</f>
        <v>5.1773233238415744E-4</v>
      </c>
      <c r="E10" s="77">
        <v>1</v>
      </c>
      <c r="F10" s="50"/>
      <c r="G10" s="77"/>
      <c r="H10" s="50"/>
      <c r="I10" s="77">
        <v>10</v>
      </c>
      <c r="J10" s="50">
        <f>I10/I20</f>
        <v>3.0797659377887281E-3</v>
      </c>
      <c r="K10" s="77">
        <v>1</v>
      </c>
      <c r="L10" s="50"/>
      <c r="M10" s="51">
        <f t="shared" ref="M10:M19" si="0">C10+E10+G10+I10+K10</f>
        <v>14</v>
      </c>
      <c r="N10" s="45">
        <f>M10/M19</f>
        <v>0.13592233009708737</v>
      </c>
      <c r="AD10" s="28"/>
    </row>
    <row r="11" spans="2:30" s="8" customFormat="1">
      <c r="B11" s="190" t="s">
        <v>58</v>
      </c>
      <c r="C11" s="77">
        <v>213</v>
      </c>
      <c r="D11" s="50">
        <f>C11/C20</f>
        <v>5.5138493398912761E-2</v>
      </c>
      <c r="E11" s="77">
        <v>208</v>
      </c>
      <c r="F11" s="50">
        <f>E11/E20</f>
        <v>8.247422680412371E-2</v>
      </c>
      <c r="G11" s="77">
        <v>269</v>
      </c>
      <c r="H11" s="50">
        <f>G11/G20</f>
        <v>0.1070433744528452</v>
      </c>
      <c r="I11" s="77">
        <v>247</v>
      </c>
      <c r="J11" s="50">
        <f>I11/I20</f>
        <v>7.6070218663381581E-2</v>
      </c>
      <c r="K11" s="77">
        <v>182</v>
      </c>
      <c r="L11" s="50">
        <f>K11/K20</f>
        <v>8.5405912717034252E-2</v>
      </c>
      <c r="M11" s="51">
        <f t="shared" si="0"/>
        <v>1119</v>
      </c>
      <c r="N11" s="45">
        <f>M11/M20</f>
        <v>7.8383300644438214E-2</v>
      </c>
      <c r="AD11" s="8" t="s">
        <v>39</v>
      </c>
    </row>
    <row r="12" spans="2:30" s="8" customFormat="1">
      <c r="B12" s="190" t="s">
        <v>59</v>
      </c>
      <c r="C12" s="77">
        <v>39</v>
      </c>
      <c r="D12" s="50">
        <f>C12/C20</f>
        <v>1.009578048149107E-2</v>
      </c>
      <c r="E12" s="77">
        <v>13</v>
      </c>
      <c r="F12" s="50">
        <f>E12/E20</f>
        <v>5.1546391752577319E-3</v>
      </c>
      <c r="G12" s="77">
        <v>3</v>
      </c>
      <c r="H12" s="50">
        <f>G12/G20</f>
        <v>1.1937922801432551E-3</v>
      </c>
      <c r="I12" s="77">
        <v>15</v>
      </c>
      <c r="J12" s="50">
        <f>I12/I20</f>
        <v>4.619648906683092E-3</v>
      </c>
      <c r="K12" s="77">
        <v>13</v>
      </c>
      <c r="L12" s="50">
        <f>K12/K20</f>
        <v>6.1004223369310181E-3</v>
      </c>
      <c r="M12" s="51">
        <f t="shared" si="0"/>
        <v>83</v>
      </c>
      <c r="N12" s="45">
        <f>M12/M20</f>
        <v>5.8139534883720929E-3</v>
      </c>
    </row>
    <row r="13" spans="2:30" s="8" customFormat="1">
      <c r="B13" s="190" t="s">
        <v>60</v>
      </c>
      <c r="C13" s="77">
        <v>3083</v>
      </c>
      <c r="D13" s="50">
        <f>C13/C20</f>
        <v>0.79808439037017864</v>
      </c>
      <c r="E13" s="77">
        <v>1756</v>
      </c>
      <c r="F13" s="50">
        <f>E13/E20</f>
        <v>0.69627279936558284</v>
      </c>
      <c r="G13" s="77">
        <v>1075</v>
      </c>
      <c r="H13" s="50">
        <f>G13/G20</f>
        <v>0.42777556705133307</v>
      </c>
      <c r="I13" s="77">
        <v>2291</v>
      </c>
      <c r="J13" s="50">
        <f>I13/I20</f>
        <v>0.70557437634739761</v>
      </c>
      <c r="K13" s="77">
        <v>1063</v>
      </c>
      <c r="L13" s="50">
        <f>K13/K20</f>
        <v>0.49882684185828252</v>
      </c>
      <c r="M13" s="51">
        <f t="shared" si="0"/>
        <v>9268</v>
      </c>
      <c r="N13" s="45">
        <f>M13/M20</f>
        <v>0.64920145699075371</v>
      </c>
      <c r="AD13" s="8" t="s">
        <v>40</v>
      </c>
    </row>
    <row r="14" spans="2:30" s="8" customFormat="1">
      <c r="B14" s="191" t="s">
        <v>107</v>
      </c>
      <c r="C14" s="77">
        <v>1</v>
      </c>
      <c r="D14" s="50"/>
      <c r="E14" s="77"/>
      <c r="F14" s="50"/>
      <c r="G14" s="77"/>
      <c r="H14" s="50"/>
      <c r="I14" s="77">
        <v>2</v>
      </c>
      <c r="J14" s="50">
        <f>I14/I20</f>
        <v>6.1595318755774562E-4</v>
      </c>
      <c r="K14" s="77">
        <v>1</v>
      </c>
      <c r="L14" s="50">
        <f>K14/K20</f>
        <v>4.6926325668700139E-4</v>
      </c>
      <c r="M14" s="51">
        <f t="shared" si="0"/>
        <v>4</v>
      </c>
      <c r="N14" s="45">
        <f>M14/M20</f>
        <v>2.8019052956010089E-4</v>
      </c>
    </row>
    <row r="15" spans="2:30" s="8" customFormat="1">
      <c r="B15" s="190" t="s">
        <v>61</v>
      </c>
      <c r="C15" s="77">
        <v>344</v>
      </c>
      <c r="D15" s="50">
        <f>C15/C20</f>
        <v>8.9049961170075076E-2</v>
      </c>
      <c r="E15" s="77">
        <v>472</v>
      </c>
      <c r="F15" s="50">
        <f>E15/E20</f>
        <v>0.18715305313243458</v>
      </c>
      <c r="G15" s="77">
        <v>1096</v>
      </c>
      <c r="H15" s="50">
        <f>G15/G20</f>
        <v>0.43613211301233584</v>
      </c>
      <c r="I15" s="77">
        <v>492</v>
      </c>
      <c r="J15" s="50">
        <f>I15/I20</f>
        <v>0.15152448413920541</v>
      </c>
      <c r="K15" s="77">
        <v>508</v>
      </c>
      <c r="L15" s="50">
        <f>K15/K20</f>
        <v>0.2383857343969967</v>
      </c>
      <c r="M15" s="51">
        <f t="shared" si="0"/>
        <v>2912</v>
      </c>
      <c r="N15" s="45">
        <f>M15/M20</f>
        <v>0.20397870551975344</v>
      </c>
      <c r="AD15" s="8" t="s">
        <v>41</v>
      </c>
    </row>
    <row r="16" spans="2:30" s="8" customFormat="1">
      <c r="B16" s="190" t="s">
        <v>62</v>
      </c>
      <c r="C16" s="77">
        <v>63</v>
      </c>
      <c r="D16" s="50">
        <f>C16/C20</f>
        <v>1.6308568470100957E-2</v>
      </c>
      <c r="E16" s="77">
        <v>14</v>
      </c>
      <c r="F16" s="50">
        <f>E16/E20</f>
        <v>5.5511498810467885E-3</v>
      </c>
      <c r="G16" s="77">
        <v>3</v>
      </c>
      <c r="H16" s="50">
        <f>G16/G20</f>
        <v>1.1937922801432551E-3</v>
      </c>
      <c r="I16" s="77">
        <v>113</v>
      </c>
      <c r="J16" s="50">
        <f>I16/I20</f>
        <v>3.4801355097012626E-2</v>
      </c>
      <c r="K16" s="77">
        <v>183</v>
      </c>
      <c r="L16" s="50">
        <f>K16/K20</f>
        <v>8.5875175973721254E-2</v>
      </c>
      <c r="M16" s="51">
        <f t="shared" si="0"/>
        <v>376</v>
      </c>
      <c r="N16" s="45">
        <f>M16/M20</f>
        <v>2.6337909778649481E-2</v>
      </c>
    </row>
    <row r="17" spans="2:30">
      <c r="B17" s="191" t="s">
        <v>105</v>
      </c>
      <c r="C17" s="77"/>
      <c r="D17" s="50"/>
      <c r="E17" s="77">
        <v>1</v>
      </c>
      <c r="F17" s="50"/>
      <c r="G17" s="77">
        <v>2</v>
      </c>
      <c r="H17" s="50">
        <f>G17/G20</f>
        <v>7.9586152009550337E-4</v>
      </c>
      <c r="I17" s="77"/>
      <c r="J17" s="50"/>
      <c r="K17" s="77">
        <v>4</v>
      </c>
      <c r="L17" s="50">
        <f>K17/K20</f>
        <v>1.8770530267480056E-3</v>
      </c>
      <c r="M17" s="51">
        <f t="shared" si="0"/>
        <v>7</v>
      </c>
      <c r="N17" s="45">
        <f>M17/M20</f>
        <v>4.903334267301765E-4</v>
      </c>
    </row>
    <row r="18" spans="2:30" s="8" customFormat="1">
      <c r="B18" s="190" t="s">
        <v>63</v>
      </c>
      <c r="C18" s="77">
        <v>96</v>
      </c>
      <c r="D18" s="50">
        <f>C18/C20</f>
        <v>2.4851151954439554E-2</v>
      </c>
      <c r="E18" s="77">
        <v>40</v>
      </c>
      <c r="F18" s="50">
        <f>E18/E20</f>
        <v>1.5860428231562251E-2</v>
      </c>
      <c r="G18" s="77">
        <v>25</v>
      </c>
      <c r="H18" s="50">
        <f>G18/G20</f>
        <v>9.9482690011937925E-3</v>
      </c>
      <c r="I18" s="77">
        <v>60</v>
      </c>
      <c r="J18" s="50">
        <f>I18/I20</f>
        <v>1.8478595626732368E-2</v>
      </c>
      <c r="K18" s="77">
        <v>169</v>
      </c>
      <c r="L18" s="50">
        <f>K18/K20</f>
        <v>7.9305490380103233E-2</v>
      </c>
      <c r="M18" s="51">
        <f t="shared" si="0"/>
        <v>390</v>
      </c>
      <c r="N18" s="45">
        <f>M18/M20</f>
        <v>2.7318576632109834E-2</v>
      </c>
    </row>
    <row r="19" spans="2:30" s="8" customFormat="1">
      <c r="B19" s="190" t="s">
        <v>64</v>
      </c>
      <c r="C19" s="77">
        <v>22</v>
      </c>
      <c r="D19" s="50">
        <f>C19/C20</f>
        <v>5.695055656225731E-3</v>
      </c>
      <c r="E19" s="77">
        <v>17</v>
      </c>
      <c r="F19" s="50">
        <f>E19/E20</f>
        <v>6.7406819984139575E-3</v>
      </c>
      <c r="G19" s="77">
        <v>40</v>
      </c>
      <c r="H19" s="50">
        <f>G19/G20</f>
        <v>1.5917230401910069E-2</v>
      </c>
      <c r="I19" s="77">
        <v>17</v>
      </c>
      <c r="J19" s="50">
        <f>I19/I20</f>
        <v>5.235602094240838E-3</v>
      </c>
      <c r="K19" s="77">
        <v>7</v>
      </c>
      <c r="L19" s="50">
        <f>K19/K20</f>
        <v>3.2848427968090099E-3</v>
      </c>
      <c r="M19" s="51">
        <f t="shared" si="0"/>
        <v>103</v>
      </c>
      <c r="N19" s="45">
        <f>M19/M20</f>
        <v>7.2149061361725976E-3</v>
      </c>
      <c r="AD19" s="8" t="s">
        <v>42</v>
      </c>
    </row>
    <row r="20" spans="2:30" s="40" customFormat="1" ht="15.75" thickBot="1">
      <c r="B20" s="71" t="s">
        <v>14</v>
      </c>
      <c r="C20" s="72">
        <f>SUM(C10:C19)</f>
        <v>3863</v>
      </c>
      <c r="D20" s="73">
        <f>C20/C20</f>
        <v>1</v>
      </c>
      <c r="E20" s="72">
        <f>SUM(E10:E19)</f>
        <v>2522</v>
      </c>
      <c r="F20" s="73">
        <f>E20/E20</f>
        <v>1</v>
      </c>
      <c r="G20" s="72">
        <f>SUM(G10:G19)</f>
        <v>2513</v>
      </c>
      <c r="H20" s="73">
        <f>G20/G20</f>
        <v>1</v>
      </c>
      <c r="I20" s="72">
        <f>SUM(I10:I19)</f>
        <v>3247</v>
      </c>
      <c r="J20" s="73">
        <f>I20/I20</f>
        <v>1</v>
      </c>
      <c r="K20" s="72">
        <f>SUM(K10:K19)</f>
        <v>2131</v>
      </c>
      <c r="L20" s="73">
        <f>K20/K20</f>
        <v>1</v>
      </c>
      <c r="M20" s="72">
        <f>SUM(M10:M19)</f>
        <v>14276</v>
      </c>
      <c r="N20" s="74">
        <f>M20/M20</f>
        <v>1</v>
      </c>
    </row>
    <row r="21" spans="2:30" ht="23.25" customHeight="1">
      <c r="B21" s="65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workbookViewId="0">
      <selection activeCell="S9" sqref="S9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2.75">
      <c r="B2" s="150" t="s">
        <v>101</v>
      </c>
      <c r="C2" s="176"/>
      <c r="D2" s="176"/>
      <c r="E2" s="176"/>
      <c r="F2" s="176"/>
      <c r="G2" s="177"/>
      <c r="H2" s="177"/>
      <c r="I2" s="176"/>
      <c r="J2" s="176"/>
      <c r="K2" s="176"/>
      <c r="L2" s="176"/>
      <c r="M2" s="176"/>
      <c r="N2" s="178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179" t="s">
        <v>174</v>
      </c>
      <c r="C3" s="174"/>
      <c r="D3" s="174"/>
      <c r="E3" s="174"/>
      <c r="F3" s="174"/>
      <c r="G3" s="175"/>
      <c r="H3" s="175"/>
      <c r="I3" s="174"/>
      <c r="J3" s="174"/>
      <c r="K3" s="174"/>
      <c r="L3" s="174"/>
      <c r="M3" s="174"/>
      <c r="N3" s="180"/>
      <c r="Y3" s="37"/>
      <c r="Z3" s="37"/>
      <c r="AA3" s="37"/>
      <c r="AB3" s="37"/>
      <c r="AC3" s="37"/>
    </row>
    <row r="4" spans="1:29">
      <c r="B4" s="53"/>
      <c r="C4" s="244" t="s">
        <v>53</v>
      </c>
      <c r="D4" s="244"/>
      <c r="E4" s="244" t="s">
        <v>54</v>
      </c>
      <c r="F4" s="244"/>
      <c r="G4" s="244" t="s">
        <v>55</v>
      </c>
      <c r="H4" s="244"/>
      <c r="I4" s="244" t="s">
        <v>56</v>
      </c>
      <c r="J4" s="244"/>
      <c r="K4" s="244" t="s">
        <v>57</v>
      </c>
      <c r="L4" s="244"/>
      <c r="M4" s="244" t="s">
        <v>19</v>
      </c>
      <c r="N4" s="245"/>
    </row>
    <row r="5" spans="1:29">
      <c r="B5" s="53"/>
      <c r="C5" s="201" t="s">
        <v>67</v>
      </c>
      <c r="D5" s="201" t="s">
        <v>23</v>
      </c>
      <c r="E5" s="201" t="s">
        <v>67</v>
      </c>
      <c r="F5" s="201" t="s">
        <v>23</v>
      </c>
      <c r="G5" s="201" t="s">
        <v>67</v>
      </c>
      <c r="H5" s="201" t="s">
        <v>23</v>
      </c>
      <c r="I5" s="201" t="s">
        <v>67</v>
      </c>
      <c r="J5" s="201" t="s">
        <v>23</v>
      </c>
      <c r="K5" s="201" t="s">
        <v>67</v>
      </c>
      <c r="L5" s="201" t="s">
        <v>23</v>
      </c>
      <c r="M5" s="201" t="s">
        <v>67</v>
      </c>
      <c r="N5" s="202" t="s">
        <v>23</v>
      </c>
    </row>
    <row r="6" spans="1:29">
      <c r="A6" s="42"/>
      <c r="B6" s="129" t="s">
        <v>108</v>
      </c>
      <c r="C6" s="77"/>
      <c r="D6" s="46"/>
      <c r="E6" s="77"/>
      <c r="F6" s="46"/>
      <c r="G6" s="77"/>
      <c r="H6" s="46"/>
      <c r="I6" s="77">
        <v>1</v>
      </c>
      <c r="J6" s="46">
        <f>I6/$I$55</f>
        <v>2.0325203252032522E-3</v>
      </c>
      <c r="K6" s="77"/>
      <c r="L6" s="46"/>
      <c r="M6" s="52">
        <f>SUM(C6,E6,G6,I6,K6)</f>
        <v>1</v>
      </c>
      <c r="N6" s="54">
        <f t="shared" ref="N6:N48" si="0">M6/$M$55</f>
        <v>3.4340659340659343E-4</v>
      </c>
      <c r="O6" s="13"/>
      <c r="P6" s="42"/>
    </row>
    <row r="7" spans="1:29">
      <c r="A7" s="42"/>
      <c r="B7" s="129" t="s">
        <v>109</v>
      </c>
      <c r="C7" s="77"/>
      <c r="D7" s="46"/>
      <c r="E7" s="77"/>
      <c r="F7" s="46"/>
      <c r="G7" s="77">
        <v>1</v>
      </c>
      <c r="H7" s="46">
        <f>G7/G55</f>
        <v>9.1240875912408756E-4</v>
      </c>
      <c r="I7" s="77">
        <v>1</v>
      </c>
      <c r="J7" s="46">
        <f t="shared" ref="J7:J9" si="1">I7/$I$55</f>
        <v>2.0325203252032522E-3</v>
      </c>
      <c r="K7" s="77"/>
      <c r="L7" s="46"/>
      <c r="M7" s="52">
        <f t="shared" ref="M7:M48" si="2">SUM(C7,E7,G7,I7,K7)</f>
        <v>2</v>
      </c>
      <c r="N7" s="54">
        <f t="shared" si="0"/>
        <v>6.8681318681318687E-4</v>
      </c>
      <c r="O7" s="13"/>
      <c r="P7" s="42"/>
    </row>
    <row r="8" spans="1:29">
      <c r="A8" s="42"/>
      <c r="B8" s="129" t="s">
        <v>110</v>
      </c>
      <c r="C8" s="77"/>
      <c r="D8" s="46"/>
      <c r="E8" s="77"/>
      <c r="F8" s="46"/>
      <c r="G8" s="77"/>
      <c r="H8" s="46"/>
      <c r="I8" s="77">
        <v>1</v>
      </c>
      <c r="J8" s="46">
        <f t="shared" si="1"/>
        <v>2.0325203252032522E-3</v>
      </c>
      <c r="K8" s="77"/>
      <c r="L8" s="46"/>
      <c r="M8" s="52">
        <f t="shared" si="2"/>
        <v>1</v>
      </c>
      <c r="N8" s="54">
        <f t="shared" si="0"/>
        <v>3.4340659340659343E-4</v>
      </c>
      <c r="O8" s="13"/>
      <c r="P8" s="42"/>
    </row>
    <row r="9" spans="1:29">
      <c r="A9" s="42"/>
      <c r="B9" s="129" t="s">
        <v>111</v>
      </c>
      <c r="C9" s="77"/>
      <c r="D9" s="46"/>
      <c r="E9" s="77"/>
      <c r="F9" s="46"/>
      <c r="G9" s="77">
        <v>2</v>
      </c>
      <c r="H9" s="46">
        <f>G9/G55</f>
        <v>1.8248175182481751E-3</v>
      </c>
      <c r="I9" s="77">
        <v>1</v>
      </c>
      <c r="J9" s="46">
        <f t="shared" si="1"/>
        <v>2.0325203252032522E-3</v>
      </c>
      <c r="K9" s="77"/>
      <c r="L9" s="46"/>
      <c r="M9" s="52">
        <f t="shared" si="2"/>
        <v>3</v>
      </c>
      <c r="N9" s="54">
        <f t="shared" si="0"/>
        <v>1.0302197802197802E-3</v>
      </c>
      <c r="O9" s="13"/>
      <c r="P9" s="42"/>
    </row>
    <row r="10" spans="1:29">
      <c r="A10" s="42"/>
      <c r="B10" s="129" t="s">
        <v>112</v>
      </c>
      <c r="C10" s="77"/>
      <c r="D10" s="46"/>
      <c r="E10" s="77">
        <v>1</v>
      </c>
      <c r="F10" s="46">
        <f>E10/E55</f>
        <v>2.1186440677966102E-3</v>
      </c>
      <c r="G10" s="77"/>
      <c r="H10" s="46"/>
      <c r="I10" s="77"/>
      <c r="J10" s="46"/>
      <c r="K10" s="77"/>
      <c r="L10" s="46"/>
      <c r="M10" s="52">
        <f t="shared" si="2"/>
        <v>1</v>
      </c>
      <c r="N10" s="54">
        <f t="shared" si="0"/>
        <v>3.4340659340659343E-4</v>
      </c>
      <c r="O10" s="13"/>
      <c r="P10" s="42"/>
    </row>
    <row r="11" spans="1:29">
      <c r="A11" s="42"/>
      <c r="B11" s="129" t="s">
        <v>172</v>
      </c>
      <c r="C11" s="77">
        <v>1</v>
      </c>
      <c r="D11" s="46">
        <f t="shared" ref="D11:D13" si="3">C11/$C$55</f>
        <v>2.9069767441860465E-3</v>
      </c>
      <c r="E11" s="77"/>
      <c r="F11" s="46"/>
      <c r="G11" s="77"/>
      <c r="H11" s="46"/>
      <c r="I11" s="77"/>
      <c r="J11" s="46"/>
      <c r="K11" s="77"/>
      <c r="L11" s="46"/>
      <c r="M11" s="52">
        <f t="shared" si="2"/>
        <v>1</v>
      </c>
      <c r="N11" s="54">
        <f t="shared" si="0"/>
        <v>3.4340659340659343E-4</v>
      </c>
      <c r="O11" s="13"/>
      <c r="P11" s="42"/>
    </row>
    <row r="12" spans="1:29">
      <c r="A12" s="42"/>
      <c r="B12" s="129" t="s">
        <v>165</v>
      </c>
      <c r="C12" s="77">
        <v>1</v>
      </c>
      <c r="D12" s="46">
        <f t="shared" si="3"/>
        <v>2.9069767441860465E-3</v>
      </c>
      <c r="E12" s="77"/>
      <c r="F12" s="46"/>
      <c r="G12" s="77"/>
      <c r="H12" s="46">
        <f>G12/G55</f>
        <v>0</v>
      </c>
      <c r="I12" s="77"/>
      <c r="J12" s="46"/>
      <c r="K12" s="77"/>
      <c r="L12" s="46"/>
      <c r="M12" s="52">
        <f t="shared" si="2"/>
        <v>1</v>
      </c>
      <c r="N12" s="54">
        <f t="shared" si="0"/>
        <v>3.4340659340659343E-4</v>
      </c>
      <c r="O12" s="13"/>
      <c r="P12" s="42"/>
    </row>
    <row r="13" spans="1:29">
      <c r="A13" s="42"/>
      <c r="B13" s="129" t="s">
        <v>113</v>
      </c>
      <c r="C13" s="77">
        <v>67</v>
      </c>
      <c r="D13" s="46">
        <f t="shared" si="3"/>
        <v>0.19476744186046513</v>
      </c>
      <c r="E13" s="77">
        <v>160</v>
      </c>
      <c r="F13" s="46">
        <f>E13/E55</f>
        <v>0.33898305084745761</v>
      </c>
      <c r="G13" s="77">
        <v>672</v>
      </c>
      <c r="H13" s="46">
        <f>G13/G55</f>
        <v>0.61313868613138689</v>
      </c>
      <c r="I13" s="77">
        <v>94</v>
      </c>
      <c r="J13" s="46">
        <f t="shared" ref="J13" si="4">I13/$I$55</f>
        <v>0.1910569105691057</v>
      </c>
      <c r="K13" s="77">
        <v>152</v>
      </c>
      <c r="L13" s="46">
        <f t="shared" ref="L13:L51" si="5">K13/$K$55</f>
        <v>0.29921259842519687</v>
      </c>
      <c r="M13" s="52">
        <f t="shared" si="2"/>
        <v>1145</v>
      </c>
      <c r="N13" s="54">
        <f t="shared" si="0"/>
        <v>0.39320054945054944</v>
      </c>
      <c r="O13" s="13"/>
      <c r="P13" s="42"/>
    </row>
    <row r="14" spans="1:29">
      <c r="A14" s="42"/>
      <c r="B14" s="129" t="s">
        <v>114</v>
      </c>
      <c r="C14" s="77"/>
      <c r="D14" s="46"/>
      <c r="E14" s="77"/>
      <c r="F14" s="46"/>
      <c r="G14" s="77"/>
      <c r="H14" s="46"/>
      <c r="I14" s="77">
        <v>1</v>
      </c>
      <c r="J14" s="46">
        <f t="shared" ref="J14:J16" si="6">I14/$I$55</f>
        <v>2.0325203252032522E-3</v>
      </c>
      <c r="K14" s="77"/>
      <c r="L14" s="46"/>
      <c r="M14" s="52">
        <f t="shared" si="2"/>
        <v>1</v>
      </c>
      <c r="N14" s="54">
        <f t="shared" si="0"/>
        <v>3.4340659340659343E-4</v>
      </c>
      <c r="O14" s="13"/>
      <c r="P14" s="42"/>
    </row>
    <row r="15" spans="1:29">
      <c r="A15" s="42"/>
      <c r="B15" s="129" t="s">
        <v>115</v>
      </c>
      <c r="C15" s="77"/>
      <c r="D15" s="46"/>
      <c r="E15" s="77"/>
      <c r="F15" s="46"/>
      <c r="G15" s="77"/>
      <c r="H15" s="46"/>
      <c r="I15" s="77">
        <v>1</v>
      </c>
      <c r="J15" s="46">
        <f t="shared" si="6"/>
        <v>2.0325203252032522E-3</v>
      </c>
      <c r="K15" s="77">
        <v>4</v>
      </c>
      <c r="L15" s="46">
        <f t="shared" si="5"/>
        <v>7.874015748031496E-3</v>
      </c>
      <c r="M15" s="52">
        <f t="shared" si="2"/>
        <v>5</v>
      </c>
      <c r="N15" s="54">
        <f t="shared" si="0"/>
        <v>1.717032967032967E-3</v>
      </c>
      <c r="O15" s="13"/>
      <c r="P15" s="42"/>
    </row>
    <row r="16" spans="1:29">
      <c r="A16" s="42"/>
      <c r="B16" s="129" t="s">
        <v>116</v>
      </c>
      <c r="C16" s="77">
        <v>5</v>
      </c>
      <c r="D16" s="46">
        <f t="shared" ref="D16:D54" si="7">C16/$C$55</f>
        <v>1.4534883720930232E-2</v>
      </c>
      <c r="E16" s="77">
        <v>4</v>
      </c>
      <c r="F16" s="46">
        <f>E16/E55</f>
        <v>8.4745762711864406E-3</v>
      </c>
      <c r="G16" s="77">
        <v>22</v>
      </c>
      <c r="H16" s="46">
        <f>G16/G55</f>
        <v>2.0072992700729927E-2</v>
      </c>
      <c r="I16" s="77">
        <v>13</v>
      </c>
      <c r="J16" s="46">
        <f t="shared" si="6"/>
        <v>2.6422764227642278E-2</v>
      </c>
      <c r="K16" s="77">
        <v>5</v>
      </c>
      <c r="L16" s="46">
        <f t="shared" si="5"/>
        <v>9.8425196850393699E-3</v>
      </c>
      <c r="M16" s="52">
        <f t="shared" si="2"/>
        <v>49</v>
      </c>
      <c r="N16" s="54">
        <f t="shared" si="0"/>
        <v>1.6826923076923076E-2</v>
      </c>
      <c r="O16" s="13"/>
      <c r="P16" s="42"/>
    </row>
    <row r="17" spans="1:16">
      <c r="A17" s="42"/>
      <c r="B17" s="129" t="s">
        <v>117</v>
      </c>
      <c r="C17" s="77">
        <v>2</v>
      </c>
      <c r="D17" s="46">
        <f t="shared" si="7"/>
        <v>5.8139534883720929E-3</v>
      </c>
      <c r="E17" s="77">
        <v>4</v>
      </c>
      <c r="F17" s="46">
        <f>E17/E55</f>
        <v>8.4745762711864406E-3</v>
      </c>
      <c r="G17" s="77">
        <v>4</v>
      </c>
      <c r="H17" s="46">
        <f>G17/G55</f>
        <v>3.6496350364963502E-3</v>
      </c>
      <c r="I17" s="77">
        <v>1</v>
      </c>
      <c r="J17" s="46">
        <f>I17/$I$55</f>
        <v>2.0325203252032522E-3</v>
      </c>
      <c r="K17" s="77">
        <v>3</v>
      </c>
      <c r="L17" s="46">
        <f t="shared" si="5"/>
        <v>5.905511811023622E-3</v>
      </c>
      <c r="M17" s="52">
        <f t="shared" si="2"/>
        <v>14</v>
      </c>
      <c r="N17" s="54">
        <f t="shared" si="0"/>
        <v>4.807692307692308E-3</v>
      </c>
      <c r="O17" s="13"/>
      <c r="P17" s="42"/>
    </row>
    <row r="18" spans="1:16">
      <c r="A18" s="42"/>
      <c r="B18" s="129" t="s">
        <v>118</v>
      </c>
      <c r="C18" s="77">
        <v>1</v>
      </c>
      <c r="D18" s="46">
        <f t="shared" si="7"/>
        <v>2.9069767441860465E-3</v>
      </c>
      <c r="E18" s="77"/>
      <c r="F18" s="46"/>
      <c r="G18" s="77"/>
      <c r="H18" s="46"/>
      <c r="I18" s="77">
        <v>1</v>
      </c>
      <c r="J18" s="46">
        <f t="shared" ref="J18:J20" si="8">I18/$I$55</f>
        <v>2.0325203252032522E-3</v>
      </c>
      <c r="K18" s="77"/>
      <c r="L18" s="46"/>
      <c r="M18" s="52">
        <f t="shared" si="2"/>
        <v>2</v>
      </c>
      <c r="N18" s="54">
        <f t="shared" si="0"/>
        <v>6.8681318681318687E-4</v>
      </c>
      <c r="O18" s="13"/>
      <c r="P18" s="42"/>
    </row>
    <row r="19" spans="1:16">
      <c r="A19" s="42"/>
      <c r="B19" s="129" t="s">
        <v>119</v>
      </c>
      <c r="C19" s="77"/>
      <c r="D19" s="46"/>
      <c r="E19" s="77"/>
      <c r="F19" s="46"/>
      <c r="G19" s="77"/>
      <c r="H19" s="46"/>
      <c r="I19" s="77">
        <v>2</v>
      </c>
      <c r="J19" s="46">
        <f t="shared" si="8"/>
        <v>4.0650406504065045E-3</v>
      </c>
      <c r="K19" s="77"/>
      <c r="L19" s="46"/>
      <c r="M19" s="52">
        <f t="shared" si="2"/>
        <v>2</v>
      </c>
      <c r="N19" s="54">
        <f t="shared" si="0"/>
        <v>6.8681318681318687E-4</v>
      </c>
      <c r="O19" s="13"/>
      <c r="P19" s="42"/>
    </row>
    <row r="20" spans="1:16">
      <c r="A20" s="42"/>
      <c r="B20" s="129" t="s">
        <v>120</v>
      </c>
      <c r="C20" s="77">
        <v>2</v>
      </c>
      <c r="D20" s="46">
        <f t="shared" si="7"/>
        <v>5.8139534883720929E-3</v>
      </c>
      <c r="E20" s="77">
        <v>2</v>
      </c>
      <c r="F20" s="46">
        <f>E20/E55</f>
        <v>4.2372881355932203E-3</v>
      </c>
      <c r="G20" s="77">
        <v>1</v>
      </c>
      <c r="H20" s="46">
        <f>G20/G55</f>
        <v>9.1240875912408756E-4</v>
      </c>
      <c r="I20" s="77">
        <v>2</v>
      </c>
      <c r="J20" s="46">
        <f t="shared" si="8"/>
        <v>4.0650406504065045E-3</v>
      </c>
      <c r="K20" s="77">
        <v>1</v>
      </c>
      <c r="L20" s="46">
        <f t="shared" si="5"/>
        <v>1.968503937007874E-3</v>
      </c>
      <c r="M20" s="52">
        <f t="shared" si="2"/>
        <v>8</v>
      </c>
      <c r="N20" s="54">
        <f t="shared" si="0"/>
        <v>2.7472527472527475E-3</v>
      </c>
      <c r="O20" s="13"/>
      <c r="P20" s="42"/>
    </row>
    <row r="21" spans="1:16">
      <c r="A21" s="42"/>
      <c r="B21" s="129" t="s">
        <v>121</v>
      </c>
      <c r="C21" s="77"/>
      <c r="D21" s="46"/>
      <c r="E21" s="77"/>
      <c r="F21" s="46"/>
      <c r="G21" s="77">
        <v>2</v>
      </c>
      <c r="H21" s="46">
        <f>G21/G55</f>
        <v>1.8248175182481751E-3</v>
      </c>
      <c r="I21" s="77"/>
      <c r="J21" s="46"/>
      <c r="K21" s="77">
        <v>2</v>
      </c>
      <c r="L21" s="46">
        <f t="shared" si="5"/>
        <v>3.937007874015748E-3</v>
      </c>
      <c r="M21" s="52">
        <f t="shared" si="2"/>
        <v>4</v>
      </c>
      <c r="N21" s="54">
        <f t="shared" si="0"/>
        <v>1.3736263736263737E-3</v>
      </c>
      <c r="O21" s="13"/>
      <c r="P21" s="42"/>
    </row>
    <row r="22" spans="1:16">
      <c r="A22" s="42"/>
      <c r="B22" s="129" t="s">
        <v>122</v>
      </c>
      <c r="C22" s="77">
        <v>4</v>
      </c>
      <c r="D22" s="46">
        <f t="shared" si="7"/>
        <v>1.1627906976744186E-2</v>
      </c>
      <c r="E22" s="77"/>
      <c r="F22" s="46"/>
      <c r="G22" s="77"/>
      <c r="H22" s="46"/>
      <c r="I22" s="77">
        <v>6</v>
      </c>
      <c r="J22" s="46">
        <f t="shared" ref="J22:J23" si="9">I22/$I$55</f>
        <v>1.2195121951219513E-2</v>
      </c>
      <c r="K22" s="77"/>
      <c r="L22" s="46"/>
      <c r="M22" s="52">
        <f t="shared" si="2"/>
        <v>10</v>
      </c>
      <c r="N22" s="54">
        <f t="shared" si="0"/>
        <v>3.434065934065934E-3</v>
      </c>
      <c r="O22" s="13"/>
      <c r="P22" s="42"/>
    </row>
    <row r="23" spans="1:16">
      <c r="A23" s="42"/>
      <c r="B23" s="129" t="s">
        <v>123</v>
      </c>
      <c r="C23" s="77"/>
      <c r="D23" s="46"/>
      <c r="E23" s="77">
        <v>26</v>
      </c>
      <c r="F23" s="46">
        <f t="shared" ref="F23" si="10">E23/$C$55</f>
        <v>7.5581395348837205E-2</v>
      </c>
      <c r="G23" s="77">
        <v>21</v>
      </c>
      <c r="H23" s="46">
        <f>G23/G55</f>
        <v>1.916058394160584E-2</v>
      </c>
      <c r="I23" s="77">
        <v>2</v>
      </c>
      <c r="J23" s="46">
        <f t="shared" si="9"/>
        <v>4.0650406504065045E-3</v>
      </c>
      <c r="K23" s="77">
        <v>5</v>
      </c>
      <c r="L23" s="46">
        <f t="shared" si="5"/>
        <v>9.8425196850393699E-3</v>
      </c>
      <c r="M23" s="52">
        <f t="shared" si="2"/>
        <v>54</v>
      </c>
      <c r="N23" s="54">
        <f t="shared" si="0"/>
        <v>1.8543956043956044E-2</v>
      </c>
      <c r="O23" s="13"/>
      <c r="P23" s="42"/>
    </row>
    <row r="24" spans="1:16">
      <c r="A24" s="42"/>
      <c r="B24" s="129" t="s">
        <v>124</v>
      </c>
      <c r="C24" s="77">
        <v>4</v>
      </c>
      <c r="D24" s="46">
        <f t="shared" si="7"/>
        <v>1.1627906976744186E-2</v>
      </c>
      <c r="E24" s="77">
        <v>2</v>
      </c>
      <c r="F24" s="46">
        <f>E24/$C$55</f>
        <v>5.8139534883720929E-3</v>
      </c>
      <c r="G24" s="77">
        <v>3</v>
      </c>
      <c r="H24" s="46">
        <f>G24/G55</f>
        <v>2.7372262773722629E-3</v>
      </c>
      <c r="I24" s="77">
        <v>1</v>
      </c>
      <c r="J24" s="46">
        <f>I24/$I$55</f>
        <v>2.0325203252032522E-3</v>
      </c>
      <c r="K24" s="77">
        <v>2</v>
      </c>
      <c r="L24" s="46">
        <f t="shared" si="5"/>
        <v>3.937007874015748E-3</v>
      </c>
      <c r="M24" s="52">
        <f t="shared" si="2"/>
        <v>12</v>
      </c>
      <c r="N24" s="54">
        <f t="shared" si="0"/>
        <v>4.120879120879121E-3</v>
      </c>
      <c r="O24" s="13"/>
      <c r="P24" s="42"/>
    </row>
    <row r="25" spans="1:16">
      <c r="A25" s="42"/>
      <c r="B25" s="129" t="s">
        <v>125</v>
      </c>
      <c r="C25" s="77">
        <v>4</v>
      </c>
      <c r="D25" s="46">
        <f t="shared" si="7"/>
        <v>1.1627906976744186E-2</v>
      </c>
      <c r="E25" s="77">
        <v>3</v>
      </c>
      <c r="F25" s="46">
        <f>E25/$C$55</f>
        <v>8.7209302325581394E-3</v>
      </c>
      <c r="G25" s="77">
        <v>7</v>
      </c>
      <c r="H25" s="46">
        <f>G25/G55</f>
        <v>6.3868613138686131E-3</v>
      </c>
      <c r="I25" s="77">
        <v>12</v>
      </c>
      <c r="J25" s="46">
        <f>I25/$I$55</f>
        <v>2.4390243902439025E-2</v>
      </c>
      <c r="K25" s="77">
        <v>7</v>
      </c>
      <c r="L25" s="46">
        <f t="shared" si="5"/>
        <v>1.3779527559055118E-2</v>
      </c>
      <c r="M25" s="52">
        <f t="shared" si="2"/>
        <v>33</v>
      </c>
      <c r="N25" s="54">
        <f t="shared" si="0"/>
        <v>1.1332417582417582E-2</v>
      </c>
      <c r="O25" s="13"/>
      <c r="P25" s="42"/>
    </row>
    <row r="26" spans="1:16">
      <c r="A26" s="42"/>
      <c r="B26" s="129" t="s">
        <v>126</v>
      </c>
      <c r="C26" s="77">
        <v>136</v>
      </c>
      <c r="D26" s="46">
        <f t="shared" si="7"/>
        <v>0.39534883720930231</v>
      </c>
      <c r="E26" s="77">
        <v>96</v>
      </c>
      <c r="F26" s="46">
        <f>E26/$C$55</f>
        <v>0.27906976744186046</v>
      </c>
      <c r="G26" s="77">
        <v>113</v>
      </c>
      <c r="H26" s="46">
        <f>G26/G55</f>
        <v>0.1031021897810219</v>
      </c>
      <c r="I26" s="77">
        <v>147</v>
      </c>
      <c r="J26" s="46">
        <f t="shared" ref="J26:J51" si="11">I26/$I$55</f>
        <v>0.29878048780487804</v>
      </c>
      <c r="K26" s="77">
        <v>122</v>
      </c>
      <c r="L26" s="46">
        <f t="shared" si="5"/>
        <v>0.24015748031496062</v>
      </c>
      <c r="M26" s="52">
        <f t="shared" si="2"/>
        <v>614</v>
      </c>
      <c r="N26" s="54">
        <f t="shared" si="0"/>
        <v>0.21085164835164835</v>
      </c>
      <c r="O26" s="13"/>
      <c r="P26" s="42"/>
    </row>
    <row r="27" spans="1:16">
      <c r="A27" s="42"/>
      <c r="B27" s="129" t="s">
        <v>127</v>
      </c>
      <c r="C27" s="77"/>
      <c r="D27" s="46"/>
      <c r="E27" s="77">
        <v>6</v>
      </c>
      <c r="F27" s="46">
        <f>E27/$C$55</f>
        <v>1.7441860465116279E-2</v>
      </c>
      <c r="G27" s="77">
        <v>11</v>
      </c>
      <c r="H27" s="46">
        <f>G27/G55</f>
        <v>1.0036496350364963E-2</v>
      </c>
      <c r="I27" s="77">
        <v>7</v>
      </c>
      <c r="J27" s="46">
        <f t="shared" si="11"/>
        <v>1.4227642276422764E-2</v>
      </c>
      <c r="K27" s="77">
        <v>10</v>
      </c>
      <c r="L27" s="46">
        <f t="shared" si="5"/>
        <v>1.968503937007874E-2</v>
      </c>
      <c r="M27" s="52">
        <f t="shared" si="2"/>
        <v>34</v>
      </c>
      <c r="N27" s="54">
        <f t="shared" si="0"/>
        <v>1.1675824175824176E-2</v>
      </c>
      <c r="O27" s="13"/>
      <c r="P27" s="42"/>
    </row>
    <row r="28" spans="1:16">
      <c r="A28" s="42"/>
      <c r="B28" s="129" t="s">
        <v>128</v>
      </c>
      <c r="C28" s="77">
        <v>1</v>
      </c>
      <c r="D28" s="46">
        <f t="shared" si="7"/>
        <v>2.9069767441860465E-3</v>
      </c>
      <c r="E28" s="77"/>
      <c r="F28" s="46"/>
      <c r="G28" s="77"/>
      <c r="H28" s="46"/>
      <c r="I28" s="77"/>
      <c r="J28" s="46"/>
      <c r="K28" s="77"/>
      <c r="L28" s="46"/>
      <c r="M28" s="52">
        <f t="shared" si="2"/>
        <v>1</v>
      </c>
      <c r="N28" s="54">
        <f t="shared" si="0"/>
        <v>3.4340659340659343E-4</v>
      </c>
      <c r="O28" s="13"/>
      <c r="P28" s="42"/>
    </row>
    <row r="29" spans="1:16">
      <c r="A29" s="42"/>
      <c r="B29" s="129" t="s">
        <v>129</v>
      </c>
      <c r="C29" s="77"/>
      <c r="D29" s="46"/>
      <c r="E29" s="77">
        <v>2</v>
      </c>
      <c r="F29" s="46">
        <f>E29/$C$55</f>
        <v>5.8139534883720929E-3</v>
      </c>
      <c r="G29" s="77">
        <v>1</v>
      </c>
      <c r="H29" s="46">
        <f>G29/G55</f>
        <v>9.1240875912408756E-4</v>
      </c>
      <c r="I29" s="77">
        <v>2</v>
      </c>
      <c r="J29" s="46">
        <f t="shared" si="11"/>
        <v>4.0650406504065045E-3</v>
      </c>
      <c r="K29" s="77">
        <v>3</v>
      </c>
      <c r="L29" s="46">
        <f t="shared" si="5"/>
        <v>5.905511811023622E-3</v>
      </c>
      <c r="M29" s="52">
        <f t="shared" si="2"/>
        <v>8</v>
      </c>
      <c r="N29" s="54">
        <f t="shared" si="0"/>
        <v>2.7472527472527475E-3</v>
      </c>
      <c r="O29" s="13"/>
      <c r="P29" s="42"/>
    </row>
    <row r="30" spans="1:16">
      <c r="A30" s="42"/>
      <c r="B30" s="129" t="s">
        <v>130</v>
      </c>
      <c r="C30" s="77">
        <v>2</v>
      </c>
      <c r="D30" s="46">
        <f t="shared" si="7"/>
        <v>5.8139534883720929E-3</v>
      </c>
      <c r="E30" s="77">
        <v>1</v>
      </c>
      <c r="F30" s="46">
        <f>E30/$C$55</f>
        <v>2.9069767441860465E-3</v>
      </c>
      <c r="G30" s="77"/>
      <c r="H30" s="46"/>
      <c r="I30" s="77">
        <v>3</v>
      </c>
      <c r="J30" s="46">
        <f t="shared" si="11"/>
        <v>6.0975609756097563E-3</v>
      </c>
      <c r="K30" s="77"/>
      <c r="L30" s="46"/>
      <c r="M30" s="52">
        <f t="shared" si="2"/>
        <v>6</v>
      </c>
      <c r="N30" s="54">
        <f t="shared" si="0"/>
        <v>2.0604395604395605E-3</v>
      </c>
      <c r="O30" s="13"/>
      <c r="P30" s="42"/>
    </row>
    <row r="31" spans="1:16">
      <c r="A31" s="42"/>
      <c r="B31" s="129" t="s">
        <v>131</v>
      </c>
      <c r="C31" s="77"/>
      <c r="D31" s="46"/>
      <c r="E31" s="77"/>
      <c r="F31" s="46"/>
      <c r="G31" s="77"/>
      <c r="H31" s="46"/>
      <c r="I31" s="77">
        <v>1</v>
      </c>
      <c r="J31" s="46">
        <f t="shared" si="11"/>
        <v>2.0325203252032522E-3</v>
      </c>
      <c r="K31" s="77"/>
      <c r="L31" s="46"/>
      <c r="M31" s="52">
        <f t="shared" si="2"/>
        <v>1</v>
      </c>
      <c r="N31" s="54">
        <f t="shared" si="0"/>
        <v>3.4340659340659343E-4</v>
      </c>
      <c r="O31" s="13"/>
      <c r="P31" s="42"/>
    </row>
    <row r="32" spans="1:16">
      <c r="A32" s="42"/>
      <c r="B32" s="129" t="s">
        <v>132</v>
      </c>
      <c r="C32" s="77"/>
      <c r="D32" s="46"/>
      <c r="E32" s="77"/>
      <c r="F32" s="46"/>
      <c r="G32" s="77"/>
      <c r="H32" s="46">
        <f>G32/G55</f>
        <v>0</v>
      </c>
      <c r="I32" s="77">
        <v>1</v>
      </c>
      <c r="J32" s="46">
        <f t="shared" si="11"/>
        <v>2.0325203252032522E-3</v>
      </c>
      <c r="K32" s="77"/>
      <c r="L32" s="46"/>
      <c r="M32" s="52">
        <f t="shared" si="2"/>
        <v>1</v>
      </c>
      <c r="N32" s="54">
        <f t="shared" si="0"/>
        <v>3.4340659340659343E-4</v>
      </c>
      <c r="O32" s="13"/>
      <c r="P32" s="42"/>
    </row>
    <row r="33" spans="1:16">
      <c r="A33" s="42"/>
      <c r="B33" s="129" t="s">
        <v>133</v>
      </c>
      <c r="C33" s="77">
        <v>4</v>
      </c>
      <c r="D33" s="46">
        <f t="shared" si="7"/>
        <v>1.1627906976744186E-2</v>
      </c>
      <c r="E33" s="77">
        <v>10</v>
      </c>
      <c r="F33" s="46">
        <f t="shared" ref="F33:F35" si="12">E33/$C$55</f>
        <v>2.9069767441860465E-2</v>
      </c>
      <c r="G33" s="77">
        <v>10</v>
      </c>
      <c r="H33" s="46">
        <f>G33/G55</f>
        <v>9.1240875912408752E-3</v>
      </c>
      <c r="I33" s="77">
        <v>13</v>
      </c>
      <c r="J33" s="46">
        <f t="shared" si="11"/>
        <v>2.6422764227642278E-2</v>
      </c>
      <c r="K33" s="77">
        <v>11</v>
      </c>
      <c r="L33" s="46">
        <f t="shared" si="5"/>
        <v>2.1653543307086614E-2</v>
      </c>
      <c r="M33" s="52">
        <f t="shared" si="2"/>
        <v>48</v>
      </c>
      <c r="N33" s="54">
        <f t="shared" si="0"/>
        <v>1.6483516483516484E-2</v>
      </c>
      <c r="O33" s="13"/>
      <c r="P33" s="42"/>
    </row>
    <row r="34" spans="1:16">
      <c r="A34" s="42"/>
      <c r="B34" s="129" t="s">
        <v>161</v>
      </c>
      <c r="C34" s="77">
        <v>1</v>
      </c>
      <c r="D34" s="46">
        <f t="shared" si="7"/>
        <v>2.9069767441860465E-3</v>
      </c>
      <c r="E34" s="77"/>
      <c r="F34" s="46"/>
      <c r="G34" s="77"/>
      <c r="H34" s="46"/>
      <c r="I34" s="77"/>
      <c r="J34" s="46"/>
      <c r="K34" s="77"/>
      <c r="L34" s="46"/>
      <c r="M34" s="52">
        <f t="shared" si="2"/>
        <v>1</v>
      </c>
      <c r="N34" s="54">
        <f t="shared" si="0"/>
        <v>3.4340659340659343E-4</v>
      </c>
      <c r="O34" s="13"/>
      <c r="P34" s="42"/>
    </row>
    <row r="35" spans="1:16">
      <c r="A35" s="42"/>
      <c r="B35" s="129" t="s">
        <v>134</v>
      </c>
      <c r="C35" s="77">
        <v>5</v>
      </c>
      <c r="D35" s="46">
        <f t="shared" si="7"/>
        <v>1.4534883720930232E-2</v>
      </c>
      <c r="E35" s="77">
        <v>9</v>
      </c>
      <c r="F35" s="46">
        <f t="shared" si="12"/>
        <v>2.616279069767442E-2</v>
      </c>
      <c r="G35" s="77">
        <v>28</v>
      </c>
      <c r="H35" s="46">
        <f>G35/G55</f>
        <v>2.5547445255474453E-2</v>
      </c>
      <c r="I35" s="77">
        <v>6</v>
      </c>
      <c r="J35" s="46">
        <f t="shared" si="11"/>
        <v>1.2195121951219513E-2</v>
      </c>
      <c r="K35" s="77">
        <v>6</v>
      </c>
      <c r="L35" s="46">
        <f t="shared" si="5"/>
        <v>1.1811023622047244E-2</v>
      </c>
      <c r="M35" s="52">
        <f t="shared" si="2"/>
        <v>54</v>
      </c>
      <c r="N35" s="54">
        <f t="shared" si="0"/>
        <v>1.8543956043956044E-2</v>
      </c>
      <c r="O35" s="13"/>
      <c r="P35" s="42"/>
    </row>
    <row r="36" spans="1:16">
      <c r="A36" s="42"/>
      <c r="B36" s="129" t="s">
        <v>135</v>
      </c>
      <c r="C36" s="77">
        <v>1</v>
      </c>
      <c r="D36" s="46">
        <f t="shared" si="7"/>
        <v>2.9069767441860465E-3</v>
      </c>
      <c r="E36" s="77"/>
      <c r="F36" s="46"/>
      <c r="G36" s="77"/>
      <c r="H36" s="46"/>
      <c r="I36" s="77">
        <v>1</v>
      </c>
      <c r="J36" s="46">
        <f t="shared" si="11"/>
        <v>2.0325203252032522E-3</v>
      </c>
      <c r="K36" s="77"/>
      <c r="L36" s="46"/>
      <c r="M36" s="52">
        <f t="shared" si="2"/>
        <v>2</v>
      </c>
      <c r="N36" s="54">
        <f t="shared" si="0"/>
        <v>6.8681318681318687E-4</v>
      </c>
      <c r="O36" s="13"/>
      <c r="P36" s="42"/>
    </row>
    <row r="37" spans="1:16">
      <c r="A37" s="42"/>
      <c r="B37" s="129" t="s">
        <v>136</v>
      </c>
      <c r="C37" s="77">
        <v>1</v>
      </c>
      <c r="D37" s="46">
        <f t="shared" si="7"/>
        <v>2.9069767441860465E-3</v>
      </c>
      <c r="E37" s="77"/>
      <c r="F37" s="46"/>
      <c r="G37" s="77"/>
      <c r="H37" s="46"/>
      <c r="I37" s="77"/>
      <c r="J37" s="46"/>
      <c r="K37" s="77"/>
      <c r="L37" s="46"/>
      <c r="M37" s="52">
        <f t="shared" si="2"/>
        <v>1</v>
      </c>
      <c r="N37" s="54">
        <f t="shared" si="0"/>
        <v>3.4340659340659343E-4</v>
      </c>
      <c r="O37" s="13"/>
      <c r="P37" s="42"/>
    </row>
    <row r="38" spans="1:16">
      <c r="A38" s="42"/>
      <c r="B38" s="129" t="s">
        <v>137</v>
      </c>
      <c r="C38" s="77">
        <v>2</v>
      </c>
      <c r="D38" s="46">
        <f t="shared" si="7"/>
        <v>5.8139534883720929E-3</v>
      </c>
      <c r="E38" s="77"/>
      <c r="F38" s="46"/>
      <c r="G38" s="77">
        <v>2</v>
      </c>
      <c r="H38" s="46">
        <f>G38/G55</f>
        <v>1.8248175182481751E-3</v>
      </c>
      <c r="I38" s="77">
        <v>2</v>
      </c>
      <c r="J38" s="46">
        <f t="shared" si="11"/>
        <v>4.0650406504065045E-3</v>
      </c>
      <c r="K38" s="77"/>
      <c r="L38" s="46"/>
      <c r="M38" s="52">
        <f t="shared" si="2"/>
        <v>6</v>
      </c>
      <c r="N38" s="54">
        <f t="shared" si="0"/>
        <v>2.0604395604395605E-3</v>
      </c>
      <c r="O38" s="13"/>
      <c r="P38" s="42"/>
    </row>
    <row r="39" spans="1:16">
      <c r="A39" s="42"/>
      <c r="B39" s="129" t="s">
        <v>138</v>
      </c>
      <c r="C39" s="77">
        <v>1</v>
      </c>
      <c r="D39" s="46">
        <f t="shared" si="7"/>
        <v>2.9069767441860465E-3</v>
      </c>
      <c r="E39" s="77">
        <v>2</v>
      </c>
      <c r="F39" s="46">
        <f t="shared" ref="F39:F48" si="13">E39/$C$55</f>
        <v>5.8139534883720929E-3</v>
      </c>
      <c r="G39" s="77">
        <v>2</v>
      </c>
      <c r="H39" s="46">
        <f>G39/G55</f>
        <v>1.8248175182481751E-3</v>
      </c>
      <c r="I39" s="77">
        <v>1</v>
      </c>
      <c r="J39" s="46">
        <f t="shared" si="11"/>
        <v>2.0325203252032522E-3</v>
      </c>
      <c r="K39" s="77">
        <v>2</v>
      </c>
      <c r="L39" s="46">
        <f t="shared" si="5"/>
        <v>3.937007874015748E-3</v>
      </c>
      <c r="M39" s="52">
        <f t="shared" si="2"/>
        <v>8</v>
      </c>
      <c r="N39" s="54">
        <f t="shared" si="0"/>
        <v>2.7472527472527475E-3</v>
      </c>
      <c r="O39" s="13"/>
      <c r="P39" s="42"/>
    </row>
    <row r="40" spans="1:16">
      <c r="A40" s="42"/>
      <c r="B40" s="129" t="s">
        <v>139</v>
      </c>
      <c r="C40" s="77"/>
      <c r="D40" s="46"/>
      <c r="E40" s="77"/>
      <c r="F40" s="46"/>
      <c r="G40" s="77"/>
      <c r="H40" s="46"/>
      <c r="I40" s="77"/>
      <c r="J40" s="46"/>
      <c r="K40" s="77">
        <v>1</v>
      </c>
      <c r="L40" s="46">
        <f t="shared" si="5"/>
        <v>1.968503937007874E-3</v>
      </c>
      <c r="M40" s="52">
        <f t="shared" si="2"/>
        <v>1</v>
      </c>
      <c r="N40" s="54">
        <f t="shared" si="0"/>
        <v>3.4340659340659343E-4</v>
      </c>
      <c r="O40" s="13"/>
      <c r="P40" s="42"/>
    </row>
    <row r="41" spans="1:16">
      <c r="A41" s="42"/>
      <c r="B41" s="129" t="s">
        <v>173</v>
      </c>
      <c r="C41" s="77"/>
      <c r="D41" s="46"/>
      <c r="E41" s="77"/>
      <c r="F41" s="46"/>
      <c r="G41" s="77"/>
      <c r="H41" s="46"/>
      <c r="I41" s="77">
        <v>1</v>
      </c>
      <c r="J41" s="46">
        <f t="shared" si="11"/>
        <v>2.0325203252032522E-3</v>
      </c>
      <c r="K41" s="77"/>
      <c r="L41" s="46"/>
      <c r="M41" s="52">
        <f t="shared" si="2"/>
        <v>1</v>
      </c>
      <c r="N41" s="54">
        <f t="shared" si="0"/>
        <v>3.4340659340659343E-4</v>
      </c>
      <c r="O41" s="13"/>
      <c r="P41" s="42"/>
    </row>
    <row r="42" spans="1:16">
      <c r="A42" s="42"/>
      <c r="B42" s="129" t="s">
        <v>140</v>
      </c>
      <c r="C42" s="77">
        <v>7</v>
      </c>
      <c r="D42" s="46">
        <f t="shared" si="7"/>
        <v>2.0348837209302327E-2</v>
      </c>
      <c r="E42" s="77">
        <v>18</v>
      </c>
      <c r="F42" s="46">
        <f t="shared" si="13"/>
        <v>5.232558139534884E-2</v>
      </c>
      <c r="G42" s="77">
        <v>25</v>
      </c>
      <c r="H42" s="46">
        <f>G42/G55</f>
        <v>2.281021897810219E-2</v>
      </c>
      <c r="I42" s="77">
        <v>27</v>
      </c>
      <c r="J42" s="46">
        <f t="shared" si="11"/>
        <v>5.4878048780487805E-2</v>
      </c>
      <c r="K42" s="77">
        <v>19</v>
      </c>
      <c r="L42" s="46">
        <f t="shared" si="5"/>
        <v>3.7401574803149609E-2</v>
      </c>
      <c r="M42" s="52">
        <f t="shared" si="2"/>
        <v>96</v>
      </c>
      <c r="N42" s="54">
        <f t="shared" si="0"/>
        <v>3.2967032967032968E-2</v>
      </c>
      <c r="O42" s="13"/>
      <c r="P42" s="42"/>
    </row>
    <row r="43" spans="1:16">
      <c r="A43" s="42"/>
      <c r="B43" s="129" t="s">
        <v>141</v>
      </c>
      <c r="C43" s="77">
        <v>2</v>
      </c>
      <c r="D43" s="46">
        <f t="shared" si="7"/>
        <v>5.8139534883720929E-3</v>
      </c>
      <c r="E43" s="77">
        <v>1</v>
      </c>
      <c r="F43" s="46">
        <f t="shared" si="13"/>
        <v>2.9069767441860465E-3</v>
      </c>
      <c r="G43" s="77">
        <v>1</v>
      </c>
      <c r="H43" s="46">
        <f>G43/G55</f>
        <v>9.1240875912408756E-4</v>
      </c>
      <c r="I43" s="77">
        <v>2</v>
      </c>
      <c r="J43" s="46">
        <f t="shared" si="11"/>
        <v>4.0650406504065045E-3</v>
      </c>
      <c r="K43" s="77">
        <v>1</v>
      </c>
      <c r="L43" s="46">
        <f t="shared" si="5"/>
        <v>1.968503937007874E-3</v>
      </c>
      <c r="M43" s="52">
        <f t="shared" si="2"/>
        <v>7</v>
      </c>
      <c r="N43" s="54">
        <f t="shared" si="0"/>
        <v>2.403846153846154E-3</v>
      </c>
      <c r="O43" s="13"/>
      <c r="P43" s="42"/>
    </row>
    <row r="44" spans="1:16">
      <c r="A44" s="42"/>
      <c r="B44" s="129" t="s">
        <v>142</v>
      </c>
      <c r="C44" s="77">
        <v>73</v>
      </c>
      <c r="D44" s="46">
        <f t="shared" si="7"/>
        <v>0.21220930232558138</v>
      </c>
      <c r="E44" s="77">
        <v>108</v>
      </c>
      <c r="F44" s="46">
        <f t="shared" si="13"/>
        <v>0.31395348837209303</v>
      </c>
      <c r="G44" s="77">
        <v>133</v>
      </c>
      <c r="H44" s="46">
        <f>G44/G55</f>
        <v>0.12135036496350365</v>
      </c>
      <c r="I44" s="77">
        <v>121</v>
      </c>
      <c r="J44" s="46">
        <f t="shared" si="11"/>
        <v>0.2459349593495935</v>
      </c>
      <c r="K44" s="77">
        <v>139</v>
      </c>
      <c r="L44" s="46">
        <f t="shared" si="5"/>
        <v>0.2736220472440945</v>
      </c>
      <c r="M44" s="52">
        <f t="shared" si="2"/>
        <v>574</v>
      </c>
      <c r="N44" s="54">
        <f t="shared" si="0"/>
        <v>0.19711538461538461</v>
      </c>
      <c r="O44" s="13"/>
      <c r="P44" s="42"/>
    </row>
    <row r="45" spans="1:16">
      <c r="A45" s="42"/>
      <c r="B45" s="129" t="s">
        <v>143</v>
      </c>
      <c r="C45" s="77">
        <v>8</v>
      </c>
      <c r="D45" s="46">
        <f t="shared" si="7"/>
        <v>2.3255813953488372E-2</v>
      </c>
      <c r="E45" s="77"/>
      <c r="F45" s="46"/>
      <c r="G45" s="77">
        <v>2</v>
      </c>
      <c r="H45" s="46">
        <f>G45/G55</f>
        <v>1.8248175182481751E-3</v>
      </c>
      <c r="I45" s="77">
        <v>1</v>
      </c>
      <c r="J45" s="46">
        <f t="shared" si="11"/>
        <v>2.0325203252032522E-3</v>
      </c>
      <c r="K45" s="77">
        <v>1</v>
      </c>
      <c r="L45" s="46">
        <f t="shared" si="5"/>
        <v>1.968503937007874E-3</v>
      </c>
      <c r="M45" s="52">
        <f t="shared" si="2"/>
        <v>12</v>
      </c>
      <c r="N45" s="54">
        <f t="shared" si="0"/>
        <v>4.120879120879121E-3</v>
      </c>
      <c r="O45" s="13"/>
      <c r="P45" s="42"/>
    </row>
    <row r="46" spans="1:16">
      <c r="A46" s="42"/>
      <c r="B46" s="129" t="s">
        <v>144</v>
      </c>
      <c r="C46" s="77"/>
      <c r="D46" s="46"/>
      <c r="E46" s="77"/>
      <c r="F46" s="46"/>
      <c r="G46" s="77"/>
      <c r="H46" s="46"/>
      <c r="I46" s="77">
        <v>1</v>
      </c>
      <c r="J46" s="46">
        <f t="shared" si="11"/>
        <v>2.0325203252032522E-3</v>
      </c>
      <c r="K46" s="77"/>
      <c r="L46" s="46"/>
      <c r="M46" s="52">
        <f t="shared" si="2"/>
        <v>1</v>
      </c>
      <c r="N46" s="54">
        <f t="shared" si="0"/>
        <v>3.4340659340659343E-4</v>
      </c>
      <c r="O46" s="13"/>
      <c r="P46" s="42"/>
    </row>
    <row r="47" spans="1:16">
      <c r="A47" s="42"/>
      <c r="B47" s="129" t="s">
        <v>145</v>
      </c>
      <c r="C47" s="77"/>
      <c r="D47" s="46"/>
      <c r="E47" s="77"/>
      <c r="F47" s="46"/>
      <c r="G47" s="77"/>
      <c r="H47" s="46"/>
      <c r="I47" s="77">
        <v>1</v>
      </c>
      <c r="J47" s="46">
        <f t="shared" si="11"/>
        <v>2.0325203252032522E-3</v>
      </c>
      <c r="K47" s="77"/>
      <c r="L47" s="46"/>
      <c r="M47" s="52">
        <f t="shared" si="2"/>
        <v>1</v>
      </c>
      <c r="N47" s="54">
        <f t="shared" si="0"/>
        <v>3.4340659340659343E-4</v>
      </c>
      <c r="O47" s="13"/>
      <c r="P47" s="42"/>
    </row>
    <row r="48" spans="1:16">
      <c r="A48" s="42"/>
      <c r="B48" s="129" t="s">
        <v>146</v>
      </c>
      <c r="C48" s="77">
        <v>1</v>
      </c>
      <c r="D48" s="46">
        <f t="shared" si="7"/>
        <v>2.9069767441860465E-3</v>
      </c>
      <c r="E48" s="77">
        <v>1</v>
      </c>
      <c r="F48" s="46">
        <f t="shared" si="13"/>
        <v>2.9069767441860465E-3</v>
      </c>
      <c r="G48" s="77">
        <v>1</v>
      </c>
      <c r="H48" s="46">
        <f>G48/G55</f>
        <v>9.1240875912408756E-4</v>
      </c>
      <c r="I48" s="77">
        <v>2</v>
      </c>
      <c r="J48" s="46">
        <f t="shared" si="11"/>
        <v>4.0650406504065045E-3</v>
      </c>
      <c r="K48" s="77"/>
      <c r="L48" s="46"/>
      <c r="M48" s="52">
        <f t="shared" si="2"/>
        <v>5</v>
      </c>
      <c r="N48" s="54">
        <f t="shared" si="0"/>
        <v>1.717032967032967E-3</v>
      </c>
      <c r="O48" s="13"/>
      <c r="P48" s="42"/>
    </row>
    <row r="49" spans="1:16">
      <c r="A49" s="42"/>
      <c r="B49" s="129" t="s">
        <v>147</v>
      </c>
      <c r="C49" s="77">
        <v>3</v>
      </c>
      <c r="D49" s="46">
        <f t="shared" si="7"/>
        <v>8.7209302325581394E-3</v>
      </c>
      <c r="E49" s="77">
        <v>10</v>
      </c>
      <c r="F49" s="46">
        <f t="shared" ref="F49:F51" si="14">E49/$C$55</f>
        <v>2.9069767441860465E-2</v>
      </c>
      <c r="G49" s="77">
        <v>24</v>
      </c>
      <c r="H49" s="46">
        <f>G49/G55</f>
        <v>2.1897810218978103E-2</v>
      </c>
      <c r="I49" s="77">
        <v>3</v>
      </c>
      <c r="J49" s="46">
        <f t="shared" si="11"/>
        <v>6.0975609756097563E-3</v>
      </c>
      <c r="K49" s="77">
        <v>9</v>
      </c>
      <c r="L49" s="46">
        <f t="shared" si="5"/>
        <v>1.7716535433070866E-2</v>
      </c>
      <c r="M49" s="52">
        <f t="shared" ref="M49:M54" si="15">SUM(C49,E49,G49,I49,K49)</f>
        <v>49</v>
      </c>
      <c r="N49" s="54">
        <f t="shared" ref="N49:N54" si="16">M49/$M$55</f>
        <v>1.6826923076923076E-2</v>
      </c>
      <c r="O49" s="13"/>
      <c r="P49" s="42"/>
    </row>
    <row r="50" spans="1:16">
      <c r="A50" s="42"/>
      <c r="B50" s="129" t="s">
        <v>148</v>
      </c>
      <c r="C50" s="77"/>
      <c r="D50" s="46"/>
      <c r="E50" s="77">
        <v>1</v>
      </c>
      <c r="F50" s="46">
        <f t="shared" si="14"/>
        <v>2.9069767441860465E-3</v>
      </c>
      <c r="G50" s="77"/>
      <c r="H50" s="46"/>
      <c r="I50" s="77">
        <v>3</v>
      </c>
      <c r="J50" s="46">
        <f t="shared" si="11"/>
        <v>6.0975609756097563E-3</v>
      </c>
      <c r="K50" s="77"/>
      <c r="L50" s="46"/>
      <c r="M50" s="52">
        <f t="shared" si="15"/>
        <v>4</v>
      </c>
      <c r="N50" s="54">
        <f t="shared" si="16"/>
        <v>1.3736263736263737E-3</v>
      </c>
      <c r="O50" s="13"/>
      <c r="P50" s="42"/>
    </row>
    <row r="51" spans="1:16">
      <c r="A51" s="42"/>
      <c r="B51" s="129" t="s">
        <v>149</v>
      </c>
      <c r="C51" s="77"/>
      <c r="D51" s="46"/>
      <c r="E51" s="77">
        <v>1</v>
      </c>
      <c r="F51" s="46">
        <f t="shared" si="14"/>
        <v>2.9069767441860465E-3</v>
      </c>
      <c r="G51" s="77">
        <v>5</v>
      </c>
      <c r="H51" s="46">
        <f>G51/G55</f>
        <v>4.5620437956204376E-3</v>
      </c>
      <c r="I51" s="77">
        <v>3</v>
      </c>
      <c r="J51" s="46">
        <f t="shared" si="11"/>
        <v>6.0975609756097563E-3</v>
      </c>
      <c r="K51" s="77">
        <v>2</v>
      </c>
      <c r="L51" s="46">
        <f t="shared" si="5"/>
        <v>3.937007874015748E-3</v>
      </c>
      <c r="M51" s="52">
        <f t="shared" si="15"/>
        <v>11</v>
      </c>
      <c r="N51" s="54">
        <f t="shared" si="16"/>
        <v>3.7774725274725275E-3</v>
      </c>
      <c r="O51" s="13"/>
      <c r="P51" s="42"/>
    </row>
    <row r="52" spans="1:16">
      <c r="A52" s="42"/>
      <c r="B52" s="129" t="s">
        <v>150</v>
      </c>
      <c r="C52" s="77"/>
      <c r="D52" s="46"/>
      <c r="E52" s="77">
        <v>2</v>
      </c>
      <c r="F52" s="46">
        <f t="shared" ref="F52:F54" si="17">E52/$C$55</f>
        <v>5.8139534883720929E-3</v>
      </c>
      <c r="G52" s="77">
        <v>2</v>
      </c>
      <c r="H52" s="46">
        <f>G52/G55</f>
        <v>1.8248175182481751E-3</v>
      </c>
      <c r="I52" s="77">
        <v>2</v>
      </c>
      <c r="J52" s="46">
        <f t="shared" ref="J52:J54" si="18">I52/$I$55</f>
        <v>4.0650406504065045E-3</v>
      </c>
      <c r="K52" s="77"/>
      <c r="L52" s="46"/>
      <c r="M52" s="52">
        <f t="shared" si="15"/>
        <v>6</v>
      </c>
      <c r="N52" s="54">
        <f t="shared" si="16"/>
        <v>2.0604395604395605E-3</v>
      </c>
      <c r="O52" s="13"/>
      <c r="P52" s="42"/>
    </row>
    <row r="53" spans="1:16">
      <c r="A53" s="42"/>
      <c r="B53" s="129" t="s">
        <v>151</v>
      </c>
      <c r="C53" s="77"/>
      <c r="D53" s="46"/>
      <c r="E53" s="77"/>
      <c r="F53" s="46"/>
      <c r="G53" s="77">
        <v>1</v>
      </c>
      <c r="H53" s="46">
        <f>G53/G55</f>
        <v>9.1240875912408756E-4</v>
      </c>
      <c r="I53" s="77"/>
      <c r="J53" s="46"/>
      <c r="K53" s="77"/>
      <c r="L53" s="46"/>
      <c r="M53" s="52">
        <f t="shared" si="15"/>
        <v>1</v>
      </c>
      <c r="N53" s="54">
        <f t="shared" si="16"/>
        <v>3.4340659340659343E-4</v>
      </c>
      <c r="O53" s="13"/>
      <c r="P53" s="42"/>
    </row>
    <row r="54" spans="1:16">
      <c r="A54" s="42"/>
      <c r="B54" s="129" t="s">
        <v>152</v>
      </c>
      <c r="C54" s="77">
        <v>5</v>
      </c>
      <c r="D54" s="46">
        <f t="shared" si="7"/>
        <v>1.4534883720930232E-2</v>
      </c>
      <c r="E54" s="77">
        <v>2</v>
      </c>
      <c r="F54" s="46">
        <f t="shared" si="17"/>
        <v>5.8139534883720929E-3</v>
      </c>
      <c r="G54" s="77"/>
      <c r="H54" s="46"/>
      <c r="I54" s="77">
        <v>1</v>
      </c>
      <c r="J54" s="46">
        <f t="shared" si="18"/>
        <v>2.0325203252032522E-3</v>
      </c>
      <c r="K54" s="77">
        <v>1</v>
      </c>
      <c r="L54" s="46">
        <f t="shared" ref="L54" si="19">K54/$K$55</f>
        <v>1.968503937007874E-3</v>
      </c>
      <c r="M54" s="52">
        <f t="shared" si="15"/>
        <v>9</v>
      </c>
      <c r="N54" s="54">
        <f t="shared" si="16"/>
        <v>3.0906593406593405E-3</v>
      </c>
      <c r="O54" s="13"/>
      <c r="P54" s="42"/>
    </row>
    <row r="55" spans="1:16" ht="15.75" thickBot="1">
      <c r="A55" s="42"/>
      <c r="B55" s="151" t="s">
        <v>70</v>
      </c>
      <c r="C55" s="152">
        <f>SUM(C6:C54)</f>
        <v>344</v>
      </c>
      <c r="D55" s="153">
        <f>C55/C55</f>
        <v>1</v>
      </c>
      <c r="E55" s="152">
        <f>SUM(E6:E54)</f>
        <v>472</v>
      </c>
      <c r="F55" s="153">
        <f>E55/E55</f>
        <v>1</v>
      </c>
      <c r="G55" s="152">
        <f>SUM(G6:G54)</f>
        <v>1096</v>
      </c>
      <c r="H55" s="153">
        <f>G55/G55</f>
        <v>1</v>
      </c>
      <c r="I55" s="152">
        <f>SUM(I6:I54)</f>
        <v>492</v>
      </c>
      <c r="J55" s="153">
        <f>I55/I55</f>
        <v>1</v>
      </c>
      <c r="K55" s="152">
        <f>SUM(K6:K54)</f>
        <v>508</v>
      </c>
      <c r="L55" s="153">
        <f>K55/K55</f>
        <v>1</v>
      </c>
      <c r="M55" s="152">
        <f>SUM(M6:M54)</f>
        <v>2912</v>
      </c>
      <c r="N55" s="203">
        <f>M55/M55</f>
        <v>1</v>
      </c>
      <c r="O55" s="13"/>
      <c r="P55" s="42"/>
    </row>
    <row r="56" spans="1:16">
      <c r="B56" s="42"/>
    </row>
    <row r="57" spans="1:16">
      <c r="B57" s="42"/>
    </row>
    <row r="58" spans="1:16">
      <c r="B58" s="42"/>
      <c r="F58" s="8"/>
    </row>
    <row r="59" spans="1:16">
      <c r="B59" s="42"/>
    </row>
    <row r="60" spans="1:16">
      <c r="B60" s="42"/>
    </row>
    <row r="61" spans="1:16">
      <c r="B61" s="42"/>
    </row>
    <row r="62" spans="1:16">
      <c r="B62" s="42"/>
    </row>
    <row r="63" spans="1:16">
      <c r="B63" s="42"/>
    </row>
    <row r="64" spans="1:16">
      <c r="B64" s="42"/>
    </row>
    <row r="65" spans="2:2">
      <c r="B65" s="42"/>
    </row>
    <row r="66" spans="2:2">
      <c r="B66" s="42"/>
    </row>
    <row r="67" spans="2:2">
      <c r="B67" s="42"/>
    </row>
    <row r="68" spans="2:2">
      <c r="B68" s="42"/>
    </row>
    <row r="69" spans="2:2">
      <c r="B69" s="42"/>
    </row>
    <row r="70" spans="2:2">
      <c r="B70" s="42"/>
    </row>
    <row r="71" spans="2:2">
      <c r="B71" s="42"/>
    </row>
    <row r="72" spans="2:2">
      <c r="B72" s="42"/>
    </row>
    <row r="73" spans="2:2">
      <c r="B73" s="42"/>
    </row>
    <row r="74" spans="2:2">
      <c r="B74" s="42"/>
    </row>
    <row r="75" spans="2:2">
      <c r="B75" s="42"/>
    </row>
    <row r="76" spans="2:2">
      <c r="B76" s="42"/>
    </row>
    <row r="77" spans="2:2">
      <c r="B77" s="42"/>
    </row>
    <row r="78" spans="2:2">
      <c r="B78" s="42"/>
    </row>
    <row r="79" spans="2:2">
      <c r="B79" s="42"/>
    </row>
    <row r="80" spans="2:2">
      <c r="B80" s="42"/>
    </row>
    <row r="81" spans="2:2">
      <c r="B81" s="42"/>
    </row>
    <row r="82" spans="2:2">
      <c r="B82" s="42"/>
    </row>
    <row r="83" spans="2:2">
      <c r="B83" s="42"/>
    </row>
    <row r="84" spans="2:2">
      <c r="B84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2021-06-18T09:03:15Z</cp:lastPrinted>
  <dcterms:created xsi:type="dcterms:W3CDTF">2010-12-15T07:52:14Z</dcterms:created>
  <dcterms:modified xsi:type="dcterms:W3CDTF">2021-06-18T09:03:18Z</dcterms:modified>
</cp:coreProperties>
</file>